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Медведь Гималайский" sheetId="9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8" i="9" l="1"/>
  <c r="K64" i="9"/>
  <c r="K65" i="9"/>
  <c r="K56" i="9"/>
  <c r="P140" i="9" l="1"/>
  <c r="N140" i="9"/>
  <c r="L140" i="9"/>
  <c r="J140" i="9"/>
  <c r="E140" i="9"/>
  <c r="P107" i="9"/>
  <c r="N107" i="9"/>
  <c r="L107" i="9"/>
  <c r="J107" i="9"/>
  <c r="E107" i="9"/>
  <c r="P83" i="9"/>
  <c r="N83" i="9"/>
  <c r="L83" i="9"/>
  <c r="J83" i="9"/>
  <c r="P44" i="9"/>
  <c r="N44" i="9"/>
  <c r="L44" i="9"/>
  <c r="J44" i="9"/>
  <c r="E44" i="9"/>
  <c r="N34" i="9"/>
  <c r="L34" i="9"/>
  <c r="J34" i="9"/>
  <c r="E34" i="9"/>
  <c r="P28" i="9"/>
  <c r="N28" i="9"/>
  <c r="L28" i="9"/>
  <c r="J28" i="9"/>
  <c r="E28" i="9"/>
  <c r="N23" i="9"/>
  <c r="L23" i="9"/>
  <c r="J23" i="9"/>
  <c r="P141" i="9" l="1"/>
  <c r="N141" i="9"/>
  <c r="J141" i="9"/>
  <c r="M28" i="9"/>
  <c r="L141" i="9"/>
  <c r="M44" i="9"/>
  <c r="M34" i="9"/>
  <c r="C83" i="9" l="1"/>
  <c r="K27" i="9" l="1"/>
  <c r="K30" i="9"/>
  <c r="K31" i="9"/>
  <c r="K33" i="9"/>
  <c r="K37" i="9"/>
  <c r="K44" i="9"/>
  <c r="K47" i="9"/>
  <c r="K49" i="9"/>
  <c r="K51" i="9"/>
  <c r="K53" i="9"/>
  <c r="K54" i="9"/>
  <c r="K59" i="9"/>
  <c r="K60" i="9"/>
  <c r="K62" i="9"/>
  <c r="K67" i="9"/>
  <c r="K69" i="9"/>
  <c r="K70" i="9"/>
  <c r="K73" i="9"/>
  <c r="K74" i="9"/>
  <c r="K81" i="9"/>
  <c r="K87" i="9"/>
  <c r="K92" i="9"/>
  <c r="K96" i="9"/>
  <c r="K98" i="9"/>
  <c r="K101" i="9"/>
  <c r="K128" i="9"/>
  <c r="K137" i="9"/>
  <c r="K28" i="9" l="1"/>
  <c r="K107" i="9" l="1"/>
  <c r="K34" i="9" l="1"/>
  <c r="K140" i="9"/>
  <c r="F16" i="9"/>
  <c r="F18" i="9"/>
  <c r="F19" i="9"/>
  <c r="F20" i="9"/>
  <c r="F21" i="9"/>
  <c r="F23" i="9"/>
  <c r="F25" i="9"/>
  <c r="F27" i="9"/>
  <c r="F30" i="9"/>
  <c r="F31" i="9"/>
  <c r="F33" i="9"/>
  <c r="F37" i="9"/>
  <c r="F38" i="9"/>
  <c r="F39" i="9"/>
  <c r="F41" i="9"/>
  <c r="F42" i="9"/>
  <c r="F47" i="9"/>
  <c r="F49" i="9"/>
  <c r="F51" i="9"/>
  <c r="F53" i="9"/>
  <c r="F54" i="9"/>
  <c r="F56" i="9"/>
  <c r="F57" i="9"/>
  <c r="F59" i="9"/>
  <c r="F60" i="9"/>
  <c r="F61" i="9"/>
  <c r="F62" i="9"/>
  <c r="F64" i="9"/>
  <c r="F65" i="9"/>
  <c r="F67" i="9"/>
  <c r="F69" i="9"/>
  <c r="F70" i="9"/>
  <c r="F71" i="9"/>
  <c r="F73" i="9"/>
  <c r="F74" i="9"/>
  <c r="F76" i="9"/>
  <c r="F78" i="9"/>
  <c r="F79" i="9"/>
  <c r="F80" i="9"/>
  <c r="F81" i="9"/>
  <c r="F85" i="9"/>
  <c r="F87" i="9"/>
  <c r="F89" i="9"/>
  <c r="F90" i="9"/>
  <c r="F92" i="9"/>
  <c r="F93" i="9"/>
  <c r="F94" i="9"/>
  <c r="F95" i="9"/>
  <c r="F96" i="9"/>
  <c r="F98" i="9"/>
  <c r="F99" i="9"/>
  <c r="F101" i="9"/>
  <c r="F102" i="9"/>
  <c r="F104" i="9"/>
  <c r="F105" i="9"/>
  <c r="F110" i="9"/>
  <c r="F111" i="9"/>
  <c r="F112" i="9"/>
  <c r="F114" i="9"/>
  <c r="F115" i="9"/>
  <c r="F116" i="9"/>
  <c r="F117" i="9"/>
  <c r="F119" i="9"/>
  <c r="F121" i="9"/>
  <c r="F122" i="9"/>
  <c r="F123" i="9"/>
  <c r="F124" i="9"/>
  <c r="F126" i="9"/>
  <c r="F127" i="9"/>
  <c r="F128" i="9"/>
  <c r="F129" i="9"/>
  <c r="F131" i="9"/>
  <c r="F132" i="9"/>
  <c r="F133" i="9"/>
  <c r="F134" i="9"/>
  <c r="F135" i="9"/>
  <c r="F137" i="9"/>
  <c r="F15" i="9"/>
  <c r="K141" i="9" l="1"/>
  <c r="K83" i="9"/>
  <c r="O25" i="9"/>
  <c r="O27" i="9"/>
  <c r="O28" i="9"/>
  <c r="O30" i="9"/>
  <c r="O31" i="9"/>
  <c r="O33" i="9"/>
  <c r="O34" i="9"/>
  <c r="O37" i="9"/>
  <c r="O44" i="9"/>
  <c r="O51" i="9"/>
  <c r="O54" i="9"/>
  <c r="O56" i="9"/>
  <c r="O59" i="9"/>
  <c r="O61" i="9"/>
  <c r="O62" i="9"/>
  <c r="O64" i="9"/>
  <c r="O65" i="9"/>
  <c r="O69" i="9"/>
  <c r="O70" i="9"/>
  <c r="O71" i="9"/>
  <c r="O73" i="9"/>
  <c r="O74" i="9"/>
  <c r="O76" i="9"/>
  <c r="O81" i="9"/>
  <c r="O87" i="9"/>
  <c r="O89" i="9"/>
  <c r="O92" i="9"/>
  <c r="O96" i="9"/>
  <c r="O98" i="9"/>
  <c r="O99" i="9"/>
  <c r="O101" i="9"/>
  <c r="O102" i="9"/>
  <c r="O104" i="9"/>
  <c r="O105" i="9"/>
  <c r="O114" i="9"/>
  <c r="O115" i="9"/>
  <c r="O116" i="9"/>
  <c r="O122" i="9"/>
  <c r="O123" i="9"/>
  <c r="O128" i="9"/>
  <c r="O129" i="9"/>
  <c r="O131" i="9"/>
  <c r="O132" i="9"/>
  <c r="O133" i="9"/>
  <c r="O135" i="9"/>
  <c r="O137" i="9"/>
  <c r="M107" i="9" l="1"/>
  <c r="M140" i="9"/>
  <c r="O107" i="9" l="1"/>
  <c r="O140" i="9"/>
  <c r="E83" i="9"/>
  <c r="M83" i="9" l="1"/>
  <c r="E141" i="9"/>
  <c r="M141" i="9" s="1"/>
  <c r="O83" i="9"/>
  <c r="O141" i="9" l="1"/>
  <c r="C140" i="9" l="1"/>
  <c r="F140" i="9" s="1"/>
  <c r="C44" i="9" l="1"/>
  <c r="F44" i="9" s="1"/>
  <c r="C107" i="9" l="1"/>
  <c r="F107" i="9" s="1"/>
  <c r="F83" i="9"/>
  <c r="C34" i="9"/>
  <c r="F34" i="9" s="1"/>
  <c r="C28" i="9" l="1"/>
  <c r="C141" i="9" l="1"/>
  <c r="F141" i="9" s="1"/>
  <c r="F28" i="9"/>
</calcChain>
</file>

<file path=xl/sharedStrings.xml><?xml version="1.0" encoding="utf-8"?>
<sst xmlns="http://schemas.openxmlformats.org/spreadsheetml/2006/main" count="158" uniqueCount="137">
  <si>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</si>
  <si>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</si>
  <si>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</si>
  <si>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</si>
  <si>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</si>
  <si>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</si>
  <si>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</si>
  <si>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</si>
  <si>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</si>
  <si>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</si>
  <si>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</si>
  <si>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</si>
  <si>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</si>
  <si>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</si>
  <si>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</si>
  <si>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</si>
  <si>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</si>
  <si>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</si>
  <si>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</si>
  <si>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</si>
  <si>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</si>
  <si>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</si>
  <si>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</si>
  <si>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</si>
  <si>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</si>
  <si>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</si>
  <si>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</si>
  <si>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</si>
  <si>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</si>
  <si>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</si>
  <si>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</si>
  <si>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</si>
  <si>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</si>
  <si>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</si>
  <si>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</si>
  <si>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</si>
  <si>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</si>
  <si>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</si>
  <si>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</si>
  <si>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</si>
  <si>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</si>
  <si>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</si>
  <si>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</si>
  <si>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</si>
  <si>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</si>
  <si>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</si>
  <si>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</si>
  <si>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</si>
  <si>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</si>
  <si>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</si>
  <si>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</si>
  <si>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ООО "Таежное" (44/27)</t>
  </si>
  <si>
    <t>ООО "Баин" (22/27)</t>
  </si>
  <si>
    <t>Итого по Нанайскому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</si>
  <si>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</si>
  <si>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</si>
  <si>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</si>
  <si>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</si>
  <si>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</si>
  <si>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</si>
  <si>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</si>
  <si>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</si>
  <si>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</si>
  <si>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</si>
  <si>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</si>
  <si>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</si>
  <si>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</si>
  <si>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</si>
  <si>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 Вяземское РОО и Р (46/27-В)</t>
  </si>
  <si>
    <t>ООО ЛЕСОХ "Дурминское" (1964)</t>
  </si>
  <si>
    <t>ООО  "Уджаки" (2072)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</si>
  <si>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</si>
  <si>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</si>
  <si>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Н.Н. Захурнаева</t>
  </si>
  <si>
    <t>ОО Хабаровское ГОО и Р (2044)</t>
  </si>
  <si>
    <t xml:space="preserve"> Заместитель начальника управления охотничьего хозяйства - начальник отдела государственного мониторинга и использования охотничьих ресурсов</t>
  </si>
  <si>
    <t>Государственный природный заказник "Матайский"</t>
  </si>
  <si>
    <t>2022 г.</t>
  </si>
  <si>
    <t>Вид охотничьих ресурсов Медведь гималайский (белогрудый)</t>
  </si>
  <si>
    <t>Нанайский Райкооп (39/27)</t>
  </si>
  <si>
    <t>на период с 1 августа 2023 г. до 1 августа 2024 г.</t>
  </si>
  <si>
    <t>2023 г.</t>
  </si>
  <si>
    <t>охотничье угодье участок "Охотничье угодье"</t>
  </si>
  <si>
    <t>охотничье угодье участок Джелюмкен</t>
  </si>
  <si>
    <t xml:space="preserve"> охотничье угодье участок Санболи</t>
  </si>
  <si>
    <t>охотничье угодье участок Сельгон</t>
  </si>
  <si>
    <t>охотничье угодье участок Тейсин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</si>
  <si>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</si>
  <si>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</si>
  <si>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</si>
  <si>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</si>
  <si>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</si>
  <si>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</si>
  <si>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</si>
  <si>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</si>
  <si>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</si>
  <si>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</si>
  <si>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</si>
  <si>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</si>
  <si>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</si>
  <si>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</si>
  <si>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</si>
  <si>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</si>
  <si>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Дурмин</t>
  </si>
  <si>
    <t>охотничье угодье участок Кафэ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</si>
  <si>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</si>
  <si>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</si>
  <si>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</si>
  <si>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</si>
  <si>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</si>
  <si>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</si>
  <si>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</si>
  <si>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Амур</t>
  </si>
  <si>
    <t>охотничье угодье участок Мухен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</si>
  <si>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</si>
  <si>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</si>
  <si>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</si>
  <si>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</si>
  <si>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</si>
  <si>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</si>
  <si>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</si>
  <si>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</si>
  <si>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</si>
  <si>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</si>
  <si>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</si>
  <si>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</si>
  <si>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</si>
  <si>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</si>
  <si>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</si>
  <si>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общедоступное охотничье угодье Хабаровское</t>
  </si>
  <si>
    <t>общедоступное охотничье угодье Змейка</t>
  </si>
  <si>
    <t>ООО "Подхоренок" (49/27)</t>
  </si>
  <si>
    <t>ООО "Профиль" (2/27/2022)</t>
  </si>
  <si>
    <t>ООО "Лесные продукты" (48/27)</t>
  </si>
  <si>
    <t>ХКОО КО и Р "Ударный" (1/27/2022/27)</t>
  </si>
  <si>
    <t>МО ВОО ОСОО ДВО (6/27/2023)</t>
  </si>
  <si>
    <t>ООО "Амтур" (5/27/2023)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</si>
</sst>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0" fontId="0" fillId="0" borderId="0" xfId="0" applyNumberFormat="1"/>
    <xf numFmtId="0" fontId="7" fillId="0" borderId="0" xfId="0" applyFont="1"/>
    <xf numFmtId="0" fontId="7" fillId="0" borderId="0" xfId="0" applyFont="1" applyBorder="1"/>
    <xf numFmtId="0" fontId="2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8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 applyProtection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0" fillId="2" borderId="0" xfId="0" applyFill="1" applyBorder="1"/>
    <xf numFmtId="0" fontId="4" fillId="2" borderId="0" xfId="0" applyFont="1" applyFill="1" applyBorder="1"/>
    <xf numFmtId="0" fontId="7" fillId="2" borderId="0" xfId="0" applyFont="1" applyFill="1"/>
    <xf numFmtId="0" fontId="7" fillId="2" borderId="0" xfId="0" applyFont="1" applyFill="1" applyBorder="1"/>
    <xf numFmtId="0" fontId="8" fillId="2" borderId="0" xfId="0" applyFont="1" applyFill="1" applyBorder="1"/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 applyFill="1" applyBorder="1"/>
    <xf numFmtId="0" fontId="0" fillId="0" borderId="0" xfId="0" applyFill="1"/>
    <xf numFmtId="0" fontId="7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4"/>
  <sheetViews>
    <sheetView tabSelected="1" view="pageBreakPreview" topLeftCell="A119" zoomScale="130" zoomScaleNormal="154" zoomScaleSheetLayoutView="130" workbookViewId="0">
      <selection activeCell="E139" sqref="E139"/>
    </sheetView>
  </sheetViews>
  <sheetFormatPr defaultRowHeight="18.75" x14ac:dyDescent="0.3"/>
  <cols>
    <col min="1" max="1" width="3.5546875" customWidth="1"/>
    <col min="2" max="2" width="22.5546875" style="37" customWidth="1"/>
    <col min="3" max="3" width="13.6640625" style="37" customWidth="1"/>
    <col min="4" max="4" width="4.5546875" style="37" customWidth="1"/>
    <col min="5" max="5" width="4.88671875" style="37" customWidth="1"/>
    <col min="6" max="6" width="19" style="37" customWidth="1"/>
    <col min="7" max="7" width="4.88671875" style="37" customWidth="1"/>
    <col min="8" max="8" width="4.6640625" style="37" customWidth="1"/>
    <col min="9" max="9" width="6.33203125" style="37" customWidth="1"/>
    <col min="10" max="10" width="5.109375" style="38" customWidth="1"/>
    <col min="11" max="11" width="6.77734375" style="37" customWidth="1"/>
    <col min="12" max="12" width="8.5546875" style="38" customWidth="1"/>
    <col min="13" max="13" width="4.88671875" style="56" customWidth="1"/>
    <col min="14" max="14" width="6.6640625" customWidth="1"/>
    <col min="15" max="15" width="5" customWidth="1"/>
    <col min="16" max="16" width="7.21875" customWidth="1"/>
    <col min="18" max="18" width="21.33203125" customWidth="1"/>
  </cols>
  <sheetData>
    <row r="1" spans="1:22" x14ac:dyDescent="0.3">
      <c r="A1" s="59" t="s">
        <v>15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1"/>
      <c r="R1" s="1"/>
      <c r="S1" s="1"/>
      <c r="T1" s="1"/>
      <c r="U1" s="1"/>
      <c r="V1" s="1"/>
    </row>
    <row r="2" spans="1:22" x14ac:dyDescent="0.3">
      <c r="A2" s="59" t="s">
        <v>80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1"/>
      <c r="R2" s="1"/>
      <c r="S2" s="1"/>
      <c r="T2" s="1"/>
      <c r="U2" s="1"/>
      <c r="V2" s="1"/>
    </row>
    <row r="3" spans="1:22" x14ac:dyDescent="0.3">
      <c r="A3" s="60" t="s">
        <v>71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1"/>
      <c r="R3" s="1"/>
      <c r="S3" s="1"/>
      <c r="T3" s="1"/>
      <c r="U3" s="1"/>
      <c r="V3" s="1"/>
    </row>
    <row r="4" spans="1:22" x14ac:dyDescent="0.3">
      <c r="A4" s="60" t="s">
        <v>78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1"/>
      <c r="R4" s="1"/>
      <c r="S4" s="1"/>
      <c r="T4" s="1"/>
      <c r="U4" s="1"/>
      <c r="V4" s="1"/>
    </row>
    <row r="5" spans="1:22" x14ac:dyDescent="0.3">
      <c r="A5" s="1"/>
      <c r="B5" s="28"/>
      <c r="C5" s="28"/>
      <c r="D5" s="28"/>
      <c r="E5" s="28"/>
      <c r="F5" s="28"/>
      <c r="G5" s="28"/>
      <c r="H5" s="28"/>
      <c r="I5" s="28"/>
      <c r="J5" s="29"/>
      <c r="K5" s="28"/>
      <c r="L5" s="29"/>
      <c r="M5" s="47"/>
      <c r="N5" s="1"/>
      <c r="O5" s="1"/>
      <c r="P5" s="1"/>
      <c r="Q5" s="1"/>
      <c r="R5" s="1"/>
      <c r="S5" s="1"/>
      <c r="T5" s="1"/>
      <c r="U5" s="1"/>
      <c r="V5" s="1"/>
    </row>
    <row r="6" spans="1:22" x14ac:dyDescent="0.3">
      <c r="A6" s="61" t="s">
        <v>0</v>
      </c>
      <c r="B6" s="62" t="s">
        <v>1</v>
      </c>
      <c r="C6" s="63" t="s">
        <v>16</v>
      </c>
      <c r="D6" s="62" t="s">
        <v>2</v>
      </c>
      <c r="E6" s="62"/>
      <c r="F6" s="62" t="s">
        <v>3</v>
      </c>
      <c r="G6" s="62" t="s">
        <v>4</v>
      </c>
      <c r="H6" s="62"/>
      <c r="I6" s="62"/>
      <c r="J6" s="62"/>
      <c r="K6" s="62"/>
      <c r="L6" s="66" t="s">
        <v>5</v>
      </c>
      <c r="M6" s="66"/>
      <c r="N6" s="66"/>
      <c r="O6" s="66"/>
      <c r="P6" s="66"/>
      <c r="Q6" s="2"/>
      <c r="R6" s="2"/>
      <c r="S6" s="2"/>
      <c r="T6" s="2"/>
      <c r="U6" s="2"/>
      <c r="V6" s="2"/>
    </row>
    <row r="7" spans="1:22" ht="67.5" customHeight="1" x14ac:dyDescent="0.3">
      <c r="A7" s="61"/>
      <c r="B7" s="62"/>
      <c r="C7" s="64"/>
      <c r="D7" s="62"/>
      <c r="E7" s="62"/>
      <c r="F7" s="62"/>
      <c r="G7" s="62" t="s">
        <v>6</v>
      </c>
      <c r="H7" s="62"/>
      <c r="I7" s="62"/>
      <c r="J7" s="62" t="s">
        <v>7</v>
      </c>
      <c r="K7" s="62"/>
      <c r="L7" s="66" t="s">
        <v>8</v>
      </c>
      <c r="M7" s="66"/>
      <c r="N7" s="66" t="s">
        <v>9</v>
      </c>
      <c r="O7" s="66"/>
      <c r="P7" s="66"/>
      <c r="Q7" s="2"/>
      <c r="R7" s="2"/>
      <c r="S7" s="2"/>
      <c r="T7" s="2"/>
      <c r="U7" s="2"/>
      <c r="V7" s="2"/>
    </row>
    <row r="8" spans="1:22" ht="18" customHeight="1" x14ac:dyDescent="0.3">
      <c r="A8" s="61"/>
      <c r="B8" s="62"/>
      <c r="C8" s="64"/>
      <c r="D8" s="62" t="s">
        <v>77</v>
      </c>
      <c r="E8" s="62" t="s">
        <v>81</v>
      </c>
      <c r="F8" s="62"/>
      <c r="G8" s="62" t="s">
        <v>10</v>
      </c>
      <c r="H8" s="62" t="s">
        <v>11</v>
      </c>
      <c r="I8" s="62" t="s">
        <v>12</v>
      </c>
      <c r="J8" s="62" t="s">
        <v>10</v>
      </c>
      <c r="K8" s="62" t="s">
        <v>13</v>
      </c>
      <c r="L8" s="62" t="s">
        <v>10</v>
      </c>
      <c r="M8" s="71" t="s">
        <v>11</v>
      </c>
      <c r="N8" s="66" t="s">
        <v>10</v>
      </c>
      <c r="O8" s="66" t="s">
        <v>11</v>
      </c>
      <c r="P8" s="66" t="s">
        <v>14</v>
      </c>
      <c r="Q8" s="2"/>
      <c r="R8" s="2"/>
      <c r="S8" s="2"/>
      <c r="T8" s="2"/>
      <c r="U8" s="2"/>
      <c r="V8" s="2"/>
    </row>
    <row r="9" spans="1:22" ht="18" customHeight="1" x14ac:dyDescent="0.3">
      <c r="A9" s="61"/>
      <c r="B9" s="62"/>
      <c r="C9" s="64"/>
      <c r="D9" s="62"/>
      <c r="E9" s="62"/>
      <c r="F9" s="62"/>
      <c r="G9" s="62"/>
      <c r="H9" s="62"/>
      <c r="I9" s="62"/>
      <c r="J9" s="62"/>
      <c r="K9" s="62"/>
      <c r="L9" s="62"/>
      <c r="M9" s="71"/>
      <c r="N9" s="66"/>
      <c r="O9" s="66"/>
      <c r="P9" s="66"/>
      <c r="Q9" s="2"/>
      <c r="R9" s="2"/>
      <c r="S9" s="2"/>
      <c r="T9" s="2"/>
      <c r="U9" s="2"/>
      <c r="V9" s="2"/>
    </row>
    <row r="10" spans="1:22" ht="18" customHeight="1" x14ac:dyDescent="0.3">
      <c r="A10" s="61"/>
      <c r="B10" s="62"/>
      <c r="C10" s="64"/>
      <c r="D10" s="62"/>
      <c r="E10" s="62"/>
      <c r="F10" s="62"/>
      <c r="G10" s="62"/>
      <c r="H10" s="62"/>
      <c r="I10" s="62"/>
      <c r="J10" s="62"/>
      <c r="K10" s="62"/>
      <c r="L10" s="62"/>
      <c r="M10" s="71"/>
      <c r="N10" s="66"/>
      <c r="O10" s="66"/>
      <c r="P10" s="66"/>
      <c r="Q10" s="2"/>
      <c r="R10" s="2"/>
      <c r="S10" s="2"/>
      <c r="T10" s="2"/>
      <c r="U10" s="2"/>
      <c r="V10" s="2"/>
    </row>
    <row r="11" spans="1:22" ht="20.25" customHeight="1" x14ac:dyDescent="0.3">
      <c r="A11" s="61"/>
      <c r="B11" s="62"/>
      <c r="C11" s="65"/>
      <c r="D11" s="62"/>
      <c r="E11" s="62"/>
      <c r="F11" s="62"/>
      <c r="G11" s="62"/>
      <c r="H11" s="62"/>
      <c r="I11" s="62"/>
      <c r="J11" s="62"/>
      <c r="K11" s="62"/>
      <c r="L11" s="62"/>
      <c r="M11" s="71"/>
      <c r="N11" s="66"/>
      <c r="O11" s="66"/>
      <c r="P11" s="66"/>
      <c r="Q11" s="2"/>
      <c r="R11" s="2"/>
      <c r="S11" s="2"/>
      <c r="T11" s="2"/>
      <c r="U11" s="2"/>
      <c r="V11" s="2"/>
    </row>
    <row r="12" spans="1:22" x14ac:dyDescent="0.3">
      <c r="A12" s="25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15</v>
      </c>
      <c r="K12" s="30">
        <v>21</v>
      </c>
      <c r="L12" s="30">
        <v>22</v>
      </c>
      <c r="M12" s="48">
        <v>23</v>
      </c>
      <c r="N12" s="24">
        <v>24</v>
      </c>
      <c r="O12" s="24">
        <v>25</v>
      </c>
      <c r="P12" s="24">
        <v>26</v>
      </c>
      <c r="Q12" s="2"/>
      <c r="R12" s="2"/>
      <c r="S12" s="2"/>
      <c r="T12" s="2"/>
      <c r="U12" s="2"/>
      <c r="V12" s="2"/>
    </row>
    <row r="13" spans="1:22" ht="21.95" customHeight="1" x14ac:dyDescent="0.3">
      <c r="A13" s="68" t="s">
        <v>17</v>
      </c>
      <c r="B13" s="69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9"/>
      <c r="N13" s="8"/>
      <c r="O13" s="8"/>
      <c r="P13" s="8"/>
      <c r="Q13" s="2"/>
      <c r="R13" s="2"/>
      <c r="S13" s="2"/>
      <c r="T13" s="2"/>
      <c r="U13" s="2"/>
      <c r="V13" s="2"/>
    </row>
    <row r="14" spans="1:22" ht="9.9499999999999993" customHeight="1" x14ac:dyDescent="0.3">
      <c r="A14" s="19">
        <v>1</v>
      </c>
      <c r="B14" s="27" t="s">
        <v>18</v>
      </c>
      <c r="C14" s="12"/>
      <c r="D14" s="13"/>
      <c r="E14" s="12"/>
      <c r="F14" s="32"/>
      <c r="G14" s="12"/>
      <c r="H14" s="9"/>
      <c r="I14" s="12"/>
      <c r="J14" s="12"/>
      <c r="K14" s="26"/>
      <c r="L14" s="12"/>
      <c r="M14" s="50"/>
      <c r="N14" s="6"/>
      <c r="O14" s="10"/>
      <c r="P14" s="6"/>
      <c r="Q14" s="1"/>
      <c r="R14" s="1"/>
      <c r="S14" s="1"/>
      <c r="T14" s="1"/>
      <c r="U14" s="1"/>
      <c r="V14" s="1"/>
    </row>
    <row r="15" spans="1:22" ht="9.9499999999999993" customHeight="1" x14ac:dyDescent="0.3">
      <c r="A15" s="19"/>
      <c r="B15" s="27" t="s">
        <v>128</v>
      </c>
      <c r="C15" s="12">
        <v>1221.3</v>
      </c>
      <c r="D15" s="13">
        <v>0</v>
      </c>
      <c r="E15" s="12">
        <v>0</v>
      </c>
      <c r="F15" s="33">
        <f>E15/C15</f>
        <v>0</v>
      </c>
      <c r="G15" s="12">
        <v>0</v>
      </c>
      <c r="H15" s="26">
        <v>0</v>
      </c>
      <c r="I15" s="12">
        <v>0</v>
      </c>
      <c r="J15" s="12">
        <v>0</v>
      </c>
      <c r="K15" s="26">
        <v>0</v>
      </c>
      <c r="L15" s="12">
        <v>0</v>
      </c>
      <c r="M15" s="51">
        <v>0</v>
      </c>
      <c r="N15" s="6">
        <v>0</v>
      </c>
      <c r="O15" s="10">
        <v>0</v>
      </c>
      <c r="P15" s="6">
        <v>0</v>
      </c>
      <c r="Q15" s="1"/>
      <c r="R15" s="1"/>
      <c r="S15" s="1"/>
      <c r="T15" s="1"/>
      <c r="U15" s="1"/>
      <c r="V15" s="1"/>
    </row>
    <row r="16" spans="1:22" ht="9.9499999999999993" customHeight="1" x14ac:dyDescent="0.3">
      <c r="A16" s="19">
        <v>2</v>
      </c>
      <c r="B16" s="27" t="s">
        <v>74</v>
      </c>
      <c r="C16" s="12">
        <v>149.35</v>
      </c>
      <c r="D16" s="13">
        <v>0</v>
      </c>
      <c r="E16" s="12">
        <v>0</v>
      </c>
      <c r="F16" s="33">
        <f t="shared" ref="F16:F79" si="0">E16/C16</f>
        <v>0</v>
      </c>
      <c r="G16" s="12">
        <v>0</v>
      </c>
      <c r="H16" s="26">
        <v>0</v>
      </c>
      <c r="I16" s="12">
        <v>0</v>
      </c>
      <c r="J16" s="12">
        <v>0</v>
      </c>
      <c r="K16" s="26">
        <v>0</v>
      </c>
      <c r="L16" s="12">
        <v>0</v>
      </c>
      <c r="M16" s="51">
        <v>0</v>
      </c>
      <c r="N16" s="6">
        <v>0</v>
      </c>
      <c r="O16" s="10">
        <v>0</v>
      </c>
      <c r="P16" s="6">
        <v>0</v>
      </c>
      <c r="Q16" s="1"/>
      <c r="R16" s="1"/>
      <c r="S16" s="1"/>
      <c r="T16" s="1"/>
      <c r="U16" s="1"/>
      <c r="V16" s="1"/>
    </row>
    <row r="17" spans="1:22" ht="9.9499999999999993" customHeight="1" x14ac:dyDescent="0.3">
      <c r="A17" s="19"/>
      <c r="B17" s="27" t="s">
        <v>19</v>
      </c>
      <c r="C17" s="12"/>
      <c r="D17" s="13"/>
      <c r="E17" s="12"/>
      <c r="F17" s="33"/>
      <c r="G17" s="12"/>
      <c r="H17" s="26"/>
      <c r="I17" s="12"/>
      <c r="J17" s="12"/>
      <c r="K17" s="26"/>
      <c r="L17" s="12"/>
      <c r="M17" s="51"/>
      <c r="N17" s="6"/>
      <c r="O17" s="10"/>
      <c r="P17" s="6"/>
      <c r="Q17" s="1"/>
      <c r="R17" s="1"/>
      <c r="S17" s="1"/>
      <c r="T17" s="1"/>
      <c r="U17" s="1"/>
      <c r="V17" s="1"/>
    </row>
    <row r="18" spans="1:22" ht="9.9499999999999993" customHeight="1" x14ac:dyDescent="0.3">
      <c r="A18" s="19">
        <v>3</v>
      </c>
      <c r="B18" s="27" t="s">
        <v>83</v>
      </c>
      <c r="C18" s="12">
        <v>89.41</v>
      </c>
      <c r="D18" s="13">
        <v>0</v>
      </c>
      <c r="E18" s="12">
        <v>0</v>
      </c>
      <c r="F18" s="33">
        <f t="shared" si="0"/>
        <v>0</v>
      </c>
      <c r="G18" s="12">
        <v>0</v>
      </c>
      <c r="H18" s="26">
        <v>0</v>
      </c>
      <c r="I18" s="12">
        <v>0</v>
      </c>
      <c r="J18" s="12">
        <v>0</v>
      </c>
      <c r="K18" s="26">
        <v>0</v>
      </c>
      <c r="L18" s="12">
        <v>0</v>
      </c>
      <c r="M18" s="51">
        <v>0</v>
      </c>
      <c r="N18" s="6">
        <v>0</v>
      </c>
      <c r="O18" s="10">
        <v>0</v>
      </c>
      <c r="P18" s="6">
        <v>0</v>
      </c>
      <c r="Q18" s="1"/>
      <c r="R18" s="1"/>
      <c r="S18" s="1"/>
      <c r="T18" s="1"/>
      <c r="U18" s="1"/>
      <c r="V18" s="1"/>
    </row>
    <row r="19" spans="1:22" ht="9.9499999999999993" customHeight="1" x14ac:dyDescent="0.3">
      <c r="A19" s="19">
        <v>4</v>
      </c>
      <c r="B19" s="27" t="s">
        <v>84</v>
      </c>
      <c r="C19" s="12">
        <v>54.72</v>
      </c>
      <c r="D19" s="13">
        <v>0</v>
      </c>
      <c r="E19" s="12">
        <v>0</v>
      </c>
      <c r="F19" s="33">
        <f t="shared" si="0"/>
        <v>0</v>
      </c>
      <c r="G19" s="12">
        <v>0</v>
      </c>
      <c r="H19" s="26">
        <v>0</v>
      </c>
      <c r="I19" s="12">
        <v>0</v>
      </c>
      <c r="J19" s="12">
        <v>0</v>
      </c>
      <c r="K19" s="26">
        <v>0</v>
      </c>
      <c r="L19" s="12">
        <v>0</v>
      </c>
      <c r="M19" s="51">
        <v>0</v>
      </c>
      <c r="N19" s="6">
        <v>0</v>
      </c>
      <c r="O19" s="10">
        <v>0</v>
      </c>
      <c r="P19" s="6">
        <v>0</v>
      </c>
      <c r="Q19" s="1"/>
      <c r="R19" s="1"/>
      <c r="S19" s="1"/>
      <c r="T19" s="1"/>
      <c r="U19" s="1"/>
      <c r="V19" s="1"/>
    </row>
    <row r="20" spans="1:22" ht="9.9499999999999993" customHeight="1" x14ac:dyDescent="0.3">
      <c r="A20" s="19">
        <v>5</v>
      </c>
      <c r="B20" s="27" t="s">
        <v>85</v>
      </c>
      <c r="C20" s="12">
        <v>11.18</v>
      </c>
      <c r="D20" s="13">
        <v>0</v>
      </c>
      <c r="E20" s="12">
        <v>0</v>
      </c>
      <c r="F20" s="33">
        <f t="shared" si="0"/>
        <v>0</v>
      </c>
      <c r="G20" s="12">
        <v>0</v>
      </c>
      <c r="H20" s="26">
        <v>0</v>
      </c>
      <c r="I20" s="12">
        <v>0</v>
      </c>
      <c r="J20" s="12">
        <v>0</v>
      </c>
      <c r="K20" s="26">
        <v>0</v>
      </c>
      <c r="L20" s="12">
        <v>0</v>
      </c>
      <c r="M20" s="51">
        <v>0</v>
      </c>
      <c r="N20" s="6">
        <v>0</v>
      </c>
      <c r="O20" s="10">
        <v>0</v>
      </c>
      <c r="P20" s="6">
        <v>0</v>
      </c>
      <c r="Q20" s="1"/>
      <c r="R20" s="1"/>
      <c r="S20" s="1"/>
      <c r="T20" s="1"/>
      <c r="U20" s="1"/>
      <c r="V20" s="1"/>
    </row>
    <row r="21" spans="1:22" ht="9.9499999999999993" customHeight="1" x14ac:dyDescent="0.3">
      <c r="A21" s="19">
        <v>6</v>
      </c>
      <c r="B21" s="27" t="s">
        <v>86</v>
      </c>
      <c r="C21" s="12">
        <v>58.79</v>
      </c>
      <c r="D21" s="13">
        <v>0</v>
      </c>
      <c r="E21" s="12">
        <v>0</v>
      </c>
      <c r="F21" s="33">
        <f t="shared" si="0"/>
        <v>0</v>
      </c>
      <c r="G21" s="12">
        <v>0</v>
      </c>
      <c r="H21" s="26">
        <v>0</v>
      </c>
      <c r="I21" s="12">
        <v>0</v>
      </c>
      <c r="J21" s="12">
        <v>0</v>
      </c>
      <c r="K21" s="26">
        <v>0</v>
      </c>
      <c r="L21" s="12">
        <v>0</v>
      </c>
      <c r="M21" s="51">
        <v>0</v>
      </c>
      <c r="N21" s="6">
        <v>0</v>
      </c>
      <c r="O21" s="10">
        <v>0</v>
      </c>
      <c r="P21" s="6">
        <v>0</v>
      </c>
      <c r="Q21" s="1"/>
      <c r="R21" s="1"/>
      <c r="S21" s="1"/>
      <c r="T21" s="1"/>
      <c r="U21" s="1"/>
      <c r="V21" s="1"/>
    </row>
    <row r="22" spans="1:22" ht="67.5" customHeight="1" x14ac:dyDescent="0.3">
      <c r="A22" s="19">
        <v>7</v>
      </c>
      <c r="B22" s="27" t="s">
        <v>72</v>
      </c>
      <c r="C22" s="12"/>
      <c r="D22" s="13"/>
      <c r="E22" s="12"/>
      <c r="F22" s="33"/>
      <c r="G22" s="12"/>
      <c r="H22" s="26"/>
      <c r="I22" s="12"/>
      <c r="J22" s="12"/>
      <c r="K22" s="26"/>
      <c r="L22" s="12"/>
      <c r="M22" s="51"/>
      <c r="N22" s="6"/>
      <c r="O22" s="10"/>
      <c r="P22" s="6"/>
      <c r="Q22" s="1"/>
      <c r="R22" s="1"/>
      <c r="S22" s="1"/>
      <c r="T22" s="1"/>
      <c r="U22" s="1"/>
      <c r="V22" s="1"/>
    </row>
    <row r="23" spans="1:22" s="15" customFormat="1" ht="19.149999999999999" customHeight="1" x14ac:dyDescent="0.3">
      <c r="A23" s="72" t="s">
        <v>20</v>
      </c>
      <c r="B23" s="73"/>
      <c r="C23" s="34">
        <v>1584.75</v>
      </c>
      <c r="D23" s="35">
        <v>0</v>
      </c>
      <c r="E23" s="34">
        <v>0</v>
      </c>
      <c r="F23" s="36">
        <f t="shared" si="0"/>
        <v>0</v>
      </c>
      <c r="G23" s="35">
        <v>0</v>
      </c>
      <c r="H23" s="44">
        <v>0</v>
      </c>
      <c r="I23" s="34">
        <v>0</v>
      </c>
      <c r="J23" s="35">
        <f>SUM(J15:J22)</f>
        <v>0</v>
      </c>
      <c r="K23" s="44">
        <v>0</v>
      </c>
      <c r="L23" s="35">
        <f>SUM(L15:L22)</f>
        <v>0</v>
      </c>
      <c r="M23" s="52">
        <v>0</v>
      </c>
      <c r="N23" s="20">
        <f>SUM(N15:N22)</f>
        <v>0</v>
      </c>
      <c r="O23" s="45">
        <v>0</v>
      </c>
      <c r="P23" s="11">
        <v>0</v>
      </c>
      <c r="Q23" s="46"/>
      <c r="R23" s="46"/>
      <c r="S23" s="46"/>
      <c r="T23" s="46"/>
      <c r="U23" s="46"/>
      <c r="V23" s="46"/>
    </row>
    <row r="24" spans="1:22" ht="9.9499999999999993" customHeight="1" x14ac:dyDescent="0.3">
      <c r="A24" s="70" t="s">
        <v>21</v>
      </c>
      <c r="B24" s="70"/>
      <c r="C24" s="12"/>
      <c r="D24" s="13"/>
      <c r="E24" s="12"/>
      <c r="F24" s="33"/>
      <c r="G24" s="12"/>
      <c r="H24" s="26"/>
      <c r="I24" s="12"/>
      <c r="J24" s="12"/>
      <c r="K24" s="26"/>
      <c r="L24" s="12"/>
      <c r="M24" s="51"/>
      <c r="N24" s="6"/>
      <c r="O24" s="10"/>
      <c r="P24" s="6"/>
    </row>
    <row r="25" spans="1:22" ht="9.9499999999999993" customHeight="1" x14ac:dyDescent="0.3">
      <c r="A25" s="23">
        <v>1</v>
      </c>
      <c r="B25" s="27" t="s">
        <v>22</v>
      </c>
      <c r="C25" s="12">
        <v>60.92</v>
      </c>
      <c r="D25" s="13">
        <v>2</v>
      </c>
      <c r="E25" s="12">
        <v>2</v>
      </c>
      <c r="F25" s="33">
        <f t="shared" si="0"/>
        <v>3.2829940906106365E-2</v>
      </c>
      <c r="G25" s="12">
        <v>0</v>
      </c>
      <c r="H25" s="26">
        <v>0</v>
      </c>
      <c r="I25" s="12">
        <v>0</v>
      </c>
      <c r="J25" s="12">
        <v>0</v>
      </c>
      <c r="K25" s="26">
        <v>0</v>
      </c>
      <c r="L25" s="12">
        <v>0</v>
      </c>
      <c r="M25" s="51">
        <v>0.1</v>
      </c>
      <c r="N25" s="12">
        <v>0</v>
      </c>
      <c r="O25" s="10">
        <f t="shared" ref="O25:O76" si="1">N25/E25</f>
        <v>0</v>
      </c>
      <c r="P25" s="12">
        <v>0</v>
      </c>
    </row>
    <row r="26" spans="1:22" ht="9.9499999999999993" customHeight="1" x14ac:dyDescent="0.3">
      <c r="A26" s="23">
        <v>2</v>
      </c>
      <c r="B26" s="27" t="s">
        <v>23</v>
      </c>
      <c r="C26" s="12"/>
      <c r="D26" s="13"/>
      <c r="E26" s="12"/>
      <c r="F26" s="33"/>
      <c r="G26" s="12"/>
      <c r="H26" s="26"/>
      <c r="I26" s="12"/>
      <c r="J26" s="12"/>
      <c r="K26" s="26"/>
      <c r="L26" s="12"/>
      <c r="M26" s="51"/>
      <c r="N26" s="6"/>
      <c r="O26" s="10"/>
      <c r="P26" s="6"/>
    </row>
    <row r="27" spans="1:22" s="7" customFormat="1" ht="9.9499999999999993" customHeight="1" x14ac:dyDescent="0.3">
      <c r="A27" s="23"/>
      <c r="B27" s="27" t="s">
        <v>82</v>
      </c>
      <c r="C27" s="12">
        <v>119.39</v>
      </c>
      <c r="D27" s="13">
        <v>50</v>
      </c>
      <c r="E27" s="12">
        <v>50</v>
      </c>
      <c r="F27" s="33">
        <f t="shared" si="0"/>
        <v>0.41879554401541169</v>
      </c>
      <c r="G27" s="12">
        <v>3</v>
      </c>
      <c r="H27" s="26">
        <v>0.06</v>
      </c>
      <c r="I27" s="12">
        <v>0</v>
      </c>
      <c r="J27" s="12">
        <v>1</v>
      </c>
      <c r="K27" s="26">
        <f t="shared" ref="K27:K87" si="2">J27/G27</f>
        <v>0.33333333333333331</v>
      </c>
      <c r="L27" s="12">
        <v>5</v>
      </c>
      <c r="M27" s="51">
        <v>0.1</v>
      </c>
      <c r="N27" s="6">
        <v>3</v>
      </c>
      <c r="O27" s="10">
        <f t="shared" si="1"/>
        <v>0.06</v>
      </c>
      <c r="P27" s="6">
        <v>0</v>
      </c>
    </row>
    <row r="28" spans="1:22" s="15" customFormat="1" ht="9.9499999999999993" customHeight="1" x14ac:dyDescent="0.3">
      <c r="A28" s="67" t="s">
        <v>24</v>
      </c>
      <c r="B28" s="67"/>
      <c r="C28" s="34">
        <f>SUM(C25:C27)</f>
        <v>180.31</v>
      </c>
      <c r="D28" s="4">
        <v>52</v>
      </c>
      <c r="E28" s="34">
        <f>SUM(E25:E27)</f>
        <v>52</v>
      </c>
      <c r="F28" s="36">
        <f t="shared" si="0"/>
        <v>0.28839221341023791</v>
      </c>
      <c r="G28" s="34">
        <v>3</v>
      </c>
      <c r="H28" s="44">
        <v>5.7692307692307696E-2</v>
      </c>
      <c r="I28" s="34">
        <v>0</v>
      </c>
      <c r="J28" s="34">
        <f>SUM(J25:J27)</f>
        <v>1</v>
      </c>
      <c r="K28" s="44">
        <f t="shared" si="2"/>
        <v>0.33333333333333331</v>
      </c>
      <c r="L28" s="34">
        <f>SUM(L25:L27)</f>
        <v>5</v>
      </c>
      <c r="M28" s="53">
        <f>L28/E28</f>
        <v>9.6153846153846159E-2</v>
      </c>
      <c r="N28" s="11">
        <f>SUM(N25:N27)</f>
        <v>3</v>
      </c>
      <c r="O28" s="45">
        <f t="shared" si="1"/>
        <v>5.7692307692307696E-2</v>
      </c>
      <c r="P28" s="11">
        <f>SUM(P25:P27)</f>
        <v>0</v>
      </c>
    </row>
    <row r="29" spans="1:22" ht="9.9499999999999993" customHeight="1" x14ac:dyDescent="0.3">
      <c r="A29" s="74" t="s">
        <v>25</v>
      </c>
      <c r="B29" s="75"/>
      <c r="C29" s="12"/>
      <c r="D29" s="13"/>
      <c r="E29" s="12"/>
      <c r="F29" s="33"/>
      <c r="G29" s="12"/>
      <c r="H29" s="26"/>
      <c r="I29" s="12"/>
      <c r="J29" s="12"/>
      <c r="K29" s="26"/>
      <c r="L29" s="12"/>
      <c r="M29" s="51"/>
      <c r="N29" s="6"/>
      <c r="O29" s="10"/>
      <c r="P29" s="6"/>
    </row>
    <row r="30" spans="1:22" ht="9.9499999999999993" customHeight="1" x14ac:dyDescent="0.3">
      <c r="A30" s="23">
        <v>1</v>
      </c>
      <c r="B30" s="27" t="s">
        <v>68</v>
      </c>
      <c r="C30" s="12">
        <v>28.95</v>
      </c>
      <c r="D30" s="13">
        <v>12</v>
      </c>
      <c r="E30" s="12">
        <v>12</v>
      </c>
      <c r="F30" s="33">
        <f t="shared" si="0"/>
        <v>0.41450777202072542</v>
      </c>
      <c r="G30" s="12">
        <v>1</v>
      </c>
      <c r="H30" s="26">
        <v>8.3333333333333329E-2</v>
      </c>
      <c r="I30" s="12">
        <v>0</v>
      </c>
      <c r="J30" s="12">
        <v>0</v>
      </c>
      <c r="K30" s="26">
        <f t="shared" si="2"/>
        <v>0</v>
      </c>
      <c r="L30" s="12">
        <v>1</v>
      </c>
      <c r="M30" s="51">
        <v>0.1</v>
      </c>
      <c r="N30" s="6">
        <v>1</v>
      </c>
      <c r="O30" s="10">
        <f t="shared" si="1"/>
        <v>8.3333333333333329E-2</v>
      </c>
      <c r="P30" s="6">
        <v>0</v>
      </c>
    </row>
    <row r="31" spans="1:22" s="7" customFormat="1" ht="9.9499999999999993" customHeight="1" x14ac:dyDescent="0.3">
      <c r="A31" s="23">
        <v>2</v>
      </c>
      <c r="B31" s="27" t="s">
        <v>131</v>
      </c>
      <c r="C31" s="12">
        <v>25.16</v>
      </c>
      <c r="D31" s="13">
        <v>16</v>
      </c>
      <c r="E31" s="12">
        <v>16</v>
      </c>
      <c r="F31" s="33">
        <f t="shared" si="0"/>
        <v>0.63593004769475359</v>
      </c>
      <c r="G31" s="12">
        <v>1</v>
      </c>
      <c r="H31" s="26">
        <v>6.25E-2</v>
      </c>
      <c r="I31" s="12">
        <v>0</v>
      </c>
      <c r="J31" s="12">
        <v>0</v>
      </c>
      <c r="K31" s="26">
        <f t="shared" si="2"/>
        <v>0</v>
      </c>
      <c r="L31" s="12">
        <v>1</v>
      </c>
      <c r="M31" s="51">
        <v>0.1</v>
      </c>
      <c r="N31" s="6">
        <v>1</v>
      </c>
      <c r="O31" s="10">
        <f t="shared" si="1"/>
        <v>6.25E-2</v>
      </c>
      <c r="P31" s="6">
        <v>0</v>
      </c>
    </row>
    <row r="32" spans="1:22" ht="9.9499999999999993" customHeight="1" x14ac:dyDescent="0.3">
      <c r="A32" s="23">
        <v>3</v>
      </c>
      <c r="B32" s="27" t="s">
        <v>26</v>
      </c>
      <c r="C32" s="12"/>
      <c r="D32" s="13"/>
      <c r="E32" s="12"/>
      <c r="F32" s="33"/>
      <c r="G32" s="12"/>
      <c r="H32" s="26"/>
      <c r="I32" s="12"/>
      <c r="J32" s="12"/>
      <c r="K32" s="26"/>
      <c r="L32" s="12"/>
      <c r="M32" s="51"/>
      <c r="N32" s="6"/>
      <c r="O32" s="10"/>
      <c r="P32" s="6"/>
    </row>
    <row r="33" spans="1:16" ht="9.9499999999999993" customHeight="1" x14ac:dyDescent="0.3">
      <c r="A33" s="23"/>
      <c r="B33" s="27" t="s">
        <v>87</v>
      </c>
      <c r="C33" s="12">
        <v>353.71</v>
      </c>
      <c r="D33" s="13">
        <v>120</v>
      </c>
      <c r="E33" s="12">
        <v>120</v>
      </c>
      <c r="F33" s="33">
        <f t="shared" si="0"/>
        <v>0.33926097650617737</v>
      </c>
      <c r="G33" s="12">
        <v>9</v>
      </c>
      <c r="H33" s="26">
        <v>7.4999999999999997E-2</v>
      </c>
      <c r="I33" s="12">
        <v>0</v>
      </c>
      <c r="J33" s="12">
        <v>4</v>
      </c>
      <c r="K33" s="26">
        <f t="shared" si="2"/>
        <v>0.44444444444444442</v>
      </c>
      <c r="L33" s="12">
        <v>12</v>
      </c>
      <c r="M33" s="51">
        <v>0.1</v>
      </c>
      <c r="N33" s="6">
        <v>9</v>
      </c>
      <c r="O33" s="10">
        <f t="shared" si="1"/>
        <v>7.4999999999999997E-2</v>
      </c>
      <c r="P33" s="6">
        <v>0</v>
      </c>
    </row>
    <row r="34" spans="1:16" s="15" customFormat="1" ht="9.9499999999999993" customHeight="1" x14ac:dyDescent="0.3">
      <c r="A34" s="76" t="s">
        <v>27</v>
      </c>
      <c r="B34" s="77"/>
      <c r="C34" s="34">
        <f>SUM(C30:C33)</f>
        <v>407.82</v>
      </c>
      <c r="D34" s="21">
        <v>148</v>
      </c>
      <c r="E34" s="21">
        <f>SUM(E30:E33)</f>
        <v>148</v>
      </c>
      <c r="F34" s="36">
        <f t="shared" si="0"/>
        <v>0.3629052032759551</v>
      </c>
      <c r="G34" s="21">
        <v>11</v>
      </c>
      <c r="H34" s="44">
        <v>7.4324324324324328E-2</v>
      </c>
      <c r="I34" s="21">
        <v>0</v>
      </c>
      <c r="J34" s="21">
        <f>SUM(J30:J33)</f>
        <v>4</v>
      </c>
      <c r="K34" s="44">
        <f t="shared" si="2"/>
        <v>0.36363636363636365</v>
      </c>
      <c r="L34" s="21">
        <f>SUM(L30:L33)</f>
        <v>14</v>
      </c>
      <c r="M34" s="53">
        <f>L34/E34</f>
        <v>9.45945945945946E-2</v>
      </c>
      <c r="N34" s="21">
        <f>SUM(N30:N33)</f>
        <v>11</v>
      </c>
      <c r="O34" s="45">
        <f t="shared" si="1"/>
        <v>7.4324324324324328E-2</v>
      </c>
      <c r="P34" s="11">
        <v>0</v>
      </c>
    </row>
    <row r="35" spans="1:16" ht="9.9499999999999993" customHeight="1" x14ac:dyDescent="0.3">
      <c r="A35" s="74" t="s">
        <v>28</v>
      </c>
      <c r="B35" s="75"/>
      <c r="C35" s="12"/>
      <c r="D35" s="13"/>
      <c r="E35" s="12"/>
      <c r="F35" s="33"/>
      <c r="G35" s="12"/>
      <c r="H35" s="26"/>
      <c r="I35" s="12"/>
      <c r="J35" s="12"/>
      <c r="K35" s="26"/>
      <c r="L35" s="12"/>
      <c r="M35" s="51"/>
      <c r="N35" s="6"/>
      <c r="O35" s="10"/>
      <c r="P35" s="6"/>
    </row>
    <row r="36" spans="1:16" ht="9.75" customHeight="1" x14ac:dyDescent="0.3">
      <c r="A36" s="23">
        <v>1</v>
      </c>
      <c r="B36" s="27" t="s">
        <v>29</v>
      </c>
      <c r="C36" s="12"/>
      <c r="D36" s="13"/>
      <c r="E36" s="12"/>
      <c r="F36" s="33"/>
      <c r="G36" s="12"/>
      <c r="H36" s="26"/>
      <c r="I36" s="12"/>
      <c r="J36" s="12"/>
      <c r="K36" s="26"/>
      <c r="L36" s="12"/>
      <c r="M36" s="51"/>
      <c r="N36" s="6"/>
      <c r="O36" s="10"/>
      <c r="P36" s="6"/>
    </row>
    <row r="37" spans="1:16" s="7" customFormat="1" ht="9.9499999999999993" customHeight="1" x14ac:dyDescent="0.3">
      <c r="A37" s="23"/>
      <c r="B37" s="27" t="s">
        <v>88</v>
      </c>
      <c r="C37" s="12">
        <v>2015.36</v>
      </c>
      <c r="D37" s="13">
        <v>200</v>
      </c>
      <c r="E37" s="12">
        <v>200</v>
      </c>
      <c r="F37" s="33">
        <f t="shared" si="0"/>
        <v>9.9237853286757702E-2</v>
      </c>
      <c r="G37" s="12">
        <v>2</v>
      </c>
      <c r="H37" s="26">
        <v>0.01</v>
      </c>
      <c r="I37" s="12">
        <v>0</v>
      </c>
      <c r="J37" s="12">
        <v>0</v>
      </c>
      <c r="K37" s="26">
        <f t="shared" si="2"/>
        <v>0</v>
      </c>
      <c r="L37" s="12">
        <v>20</v>
      </c>
      <c r="M37" s="51">
        <v>0.1</v>
      </c>
      <c r="N37" s="6">
        <v>2</v>
      </c>
      <c r="O37" s="10">
        <f t="shared" si="1"/>
        <v>0.01</v>
      </c>
      <c r="P37" s="6">
        <v>0</v>
      </c>
    </row>
    <row r="38" spans="1:16" s="7" customFormat="1" ht="9.9499999999999993" customHeight="1" x14ac:dyDescent="0.3">
      <c r="A38" s="23"/>
      <c r="B38" s="27" t="s">
        <v>89</v>
      </c>
      <c r="C38" s="12">
        <v>74.36</v>
      </c>
      <c r="D38" s="13">
        <v>0</v>
      </c>
      <c r="E38" s="12">
        <v>0</v>
      </c>
      <c r="F38" s="33">
        <f t="shared" si="0"/>
        <v>0</v>
      </c>
      <c r="G38" s="12">
        <v>0</v>
      </c>
      <c r="H38" s="26">
        <v>0</v>
      </c>
      <c r="I38" s="12">
        <v>0</v>
      </c>
      <c r="J38" s="12">
        <v>0</v>
      </c>
      <c r="K38" s="26">
        <v>0</v>
      </c>
      <c r="L38" s="12">
        <v>0</v>
      </c>
      <c r="M38" s="51">
        <v>0</v>
      </c>
      <c r="N38" s="6">
        <v>0</v>
      </c>
      <c r="O38" s="10">
        <v>0</v>
      </c>
      <c r="P38" s="6">
        <v>0</v>
      </c>
    </row>
    <row r="39" spans="1:16" s="7" customFormat="1" ht="9.9499999999999993" customHeight="1" x14ac:dyDescent="0.3">
      <c r="A39" s="23">
        <v>2</v>
      </c>
      <c r="B39" s="27" t="s">
        <v>30</v>
      </c>
      <c r="C39" s="12">
        <v>20.85</v>
      </c>
      <c r="D39" s="13">
        <v>0</v>
      </c>
      <c r="E39" s="12">
        <v>0</v>
      </c>
      <c r="F39" s="33">
        <f t="shared" si="0"/>
        <v>0</v>
      </c>
      <c r="G39" s="12">
        <v>0</v>
      </c>
      <c r="H39" s="26">
        <v>0</v>
      </c>
      <c r="I39" s="12">
        <v>0</v>
      </c>
      <c r="J39" s="12">
        <v>0</v>
      </c>
      <c r="K39" s="26">
        <v>0</v>
      </c>
      <c r="L39" s="12">
        <v>0</v>
      </c>
      <c r="M39" s="51">
        <v>0</v>
      </c>
      <c r="N39" s="6">
        <v>0</v>
      </c>
      <c r="O39" s="10">
        <v>0</v>
      </c>
      <c r="P39" s="6">
        <v>0</v>
      </c>
    </row>
    <row r="40" spans="1:16" s="7" customFormat="1" ht="9.9499999999999993" customHeight="1" x14ac:dyDescent="0.3">
      <c r="A40" s="23">
        <v>3</v>
      </c>
      <c r="B40" s="27" t="s">
        <v>31</v>
      </c>
      <c r="C40" s="12"/>
      <c r="D40" s="13"/>
      <c r="E40" s="12"/>
      <c r="F40" s="33"/>
      <c r="G40" s="12"/>
      <c r="H40" s="26"/>
      <c r="I40" s="12"/>
      <c r="J40" s="12"/>
      <c r="K40" s="26"/>
      <c r="L40" s="12"/>
      <c r="M40" s="51"/>
      <c r="N40" s="6"/>
      <c r="O40" s="10"/>
      <c r="P40" s="6"/>
    </row>
    <row r="41" spans="1:16" s="7" customFormat="1" ht="9.9499999999999993" customHeight="1" x14ac:dyDescent="0.3">
      <c r="A41" s="23"/>
      <c r="B41" s="27" t="s">
        <v>90</v>
      </c>
      <c r="C41" s="12">
        <v>175.25</v>
      </c>
      <c r="D41" s="13">
        <v>0</v>
      </c>
      <c r="E41" s="12">
        <v>0</v>
      </c>
      <c r="F41" s="33">
        <f t="shared" si="0"/>
        <v>0</v>
      </c>
      <c r="G41" s="12">
        <v>0</v>
      </c>
      <c r="H41" s="26">
        <v>0</v>
      </c>
      <c r="I41" s="12">
        <v>0</v>
      </c>
      <c r="J41" s="12">
        <v>0</v>
      </c>
      <c r="K41" s="26">
        <v>0</v>
      </c>
      <c r="L41" s="12">
        <v>0</v>
      </c>
      <c r="M41" s="51">
        <v>0</v>
      </c>
      <c r="N41" s="6">
        <v>0</v>
      </c>
      <c r="O41" s="10">
        <v>0</v>
      </c>
      <c r="P41" s="6">
        <v>0</v>
      </c>
    </row>
    <row r="42" spans="1:16" s="7" customFormat="1" ht="12" customHeight="1" x14ac:dyDescent="0.3">
      <c r="A42" s="23"/>
      <c r="B42" s="27" t="s">
        <v>91</v>
      </c>
      <c r="C42" s="12">
        <v>121.07</v>
      </c>
      <c r="D42" s="13">
        <v>0</v>
      </c>
      <c r="E42" s="12">
        <v>0</v>
      </c>
      <c r="F42" s="33">
        <f t="shared" si="0"/>
        <v>0</v>
      </c>
      <c r="G42" s="12">
        <v>0</v>
      </c>
      <c r="H42" s="26">
        <v>0</v>
      </c>
      <c r="I42" s="12">
        <v>0</v>
      </c>
      <c r="J42" s="12">
        <v>0</v>
      </c>
      <c r="K42" s="26">
        <v>0</v>
      </c>
      <c r="L42" s="12">
        <v>0</v>
      </c>
      <c r="M42" s="51">
        <v>0</v>
      </c>
      <c r="N42" s="6">
        <v>0</v>
      </c>
      <c r="O42" s="10">
        <v>0</v>
      </c>
      <c r="P42" s="6">
        <v>0</v>
      </c>
    </row>
    <row r="43" spans="1:16" s="7" customFormat="1" ht="70.5" customHeight="1" x14ac:dyDescent="0.3">
      <c r="A43" s="23">
        <v>4</v>
      </c>
      <c r="B43" s="27" t="s">
        <v>72</v>
      </c>
      <c r="C43" s="12"/>
      <c r="D43" s="13"/>
      <c r="E43" s="12"/>
      <c r="F43" s="33"/>
      <c r="G43" s="12"/>
      <c r="H43" s="26"/>
      <c r="I43" s="12"/>
      <c r="J43" s="12"/>
      <c r="K43" s="26"/>
      <c r="L43" s="12"/>
      <c r="M43" s="51"/>
      <c r="N43" s="6"/>
      <c r="O43" s="10"/>
      <c r="P43" s="6"/>
    </row>
    <row r="44" spans="1:16" s="15" customFormat="1" ht="9.9499999999999993" customHeight="1" x14ac:dyDescent="0.3">
      <c r="A44" s="67" t="s">
        <v>32</v>
      </c>
      <c r="B44" s="67"/>
      <c r="C44" s="34">
        <f>SUM(C42,C41,C39,C38,C37)</f>
        <v>2406.89</v>
      </c>
      <c r="D44" s="4">
        <v>200</v>
      </c>
      <c r="E44" s="4">
        <f>SUM(E37:E43)</f>
        <v>200</v>
      </c>
      <c r="F44" s="36">
        <f t="shared" si="0"/>
        <v>8.3094782063160344E-2</v>
      </c>
      <c r="G44" s="4">
        <v>2</v>
      </c>
      <c r="H44" s="44">
        <v>0.01</v>
      </c>
      <c r="I44" s="4">
        <v>0</v>
      </c>
      <c r="J44" s="4">
        <f>SUM(J37:J43)</f>
        <v>0</v>
      </c>
      <c r="K44" s="44">
        <f t="shared" si="2"/>
        <v>0</v>
      </c>
      <c r="L44" s="4">
        <f>SUM(L37:L43)</f>
        <v>20</v>
      </c>
      <c r="M44" s="53">
        <f>L44/E44</f>
        <v>0.1</v>
      </c>
      <c r="N44" s="4">
        <f>SUM(N37:N43)</f>
        <v>2</v>
      </c>
      <c r="O44" s="45">
        <f t="shared" si="1"/>
        <v>0.01</v>
      </c>
      <c r="P44" s="4">
        <f>SUM(P37:P43)</f>
        <v>0</v>
      </c>
    </row>
    <row r="45" spans="1:16" ht="9.9499999999999993" customHeight="1" x14ac:dyDescent="0.3">
      <c r="A45" s="70" t="s">
        <v>33</v>
      </c>
      <c r="B45" s="70"/>
      <c r="C45" s="12"/>
      <c r="D45" s="13"/>
      <c r="E45" s="12"/>
      <c r="F45" s="33"/>
      <c r="G45" s="12"/>
      <c r="H45" s="26"/>
      <c r="I45" s="12"/>
      <c r="J45" s="12"/>
      <c r="K45" s="26"/>
      <c r="L45" s="12"/>
      <c r="M45" s="51"/>
      <c r="N45" s="6"/>
      <c r="O45" s="10"/>
      <c r="P45" s="6"/>
    </row>
    <row r="46" spans="1:16" ht="9.9499999999999993" customHeight="1" x14ac:dyDescent="0.3">
      <c r="A46" s="23">
        <v>1</v>
      </c>
      <c r="B46" s="27" t="s">
        <v>34</v>
      </c>
      <c r="C46" s="12"/>
      <c r="D46" s="13"/>
      <c r="E46" s="12"/>
      <c r="F46" s="33"/>
      <c r="G46" s="12"/>
      <c r="H46" s="26"/>
      <c r="I46" s="12"/>
      <c r="J46" s="12"/>
      <c r="K46" s="26"/>
      <c r="L46" s="12"/>
      <c r="M46" s="51"/>
      <c r="N46" s="6"/>
      <c r="O46" s="10"/>
      <c r="P46" s="6"/>
    </row>
    <row r="47" spans="1:16" ht="9.9499999999999993" customHeight="1" x14ac:dyDescent="0.3">
      <c r="A47" s="23"/>
      <c r="B47" s="27" t="s">
        <v>92</v>
      </c>
      <c r="C47" s="12">
        <v>22.32</v>
      </c>
      <c r="D47" s="13">
        <v>12</v>
      </c>
      <c r="E47" s="12">
        <v>12</v>
      </c>
      <c r="F47" s="33">
        <f t="shared" si="0"/>
        <v>0.5376344086021505</v>
      </c>
      <c r="G47" s="12">
        <v>1</v>
      </c>
      <c r="H47" s="26">
        <v>0.1</v>
      </c>
      <c r="I47" s="12">
        <v>0</v>
      </c>
      <c r="J47" s="12">
        <v>0</v>
      </c>
      <c r="K47" s="26">
        <f t="shared" si="2"/>
        <v>0</v>
      </c>
      <c r="L47" s="12">
        <v>1</v>
      </c>
      <c r="M47" s="51">
        <v>0.1</v>
      </c>
      <c r="N47" s="6">
        <v>1</v>
      </c>
      <c r="O47" s="10">
        <v>0.1</v>
      </c>
      <c r="P47" s="6">
        <v>0</v>
      </c>
    </row>
    <row r="48" spans="1:16" ht="9.9499999999999993" customHeight="1" x14ac:dyDescent="0.3">
      <c r="A48" s="23">
        <v>2</v>
      </c>
      <c r="B48" s="27" t="s">
        <v>35</v>
      </c>
      <c r="C48" s="12"/>
      <c r="D48" s="13"/>
      <c r="E48" s="12"/>
      <c r="F48" s="33"/>
      <c r="G48" s="12"/>
      <c r="H48" s="26"/>
      <c r="I48" s="12"/>
      <c r="J48" s="12"/>
      <c r="K48" s="26"/>
      <c r="L48" s="12"/>
      <c r="M48" s="51"/>
      <c r="N48" s="6"/>
      <c r="O48" s="10"/>
      <c r="P48" s="6"/>
    </row>
    <row r="49" spans="1:16" ht="9.9499999999999993" customHeight="1" x14ac:dyDescent="0.3">
      <c r="A49" s="23"/>
      <c r="B49" s="27" t="s">
        <v>93</v>
      </c>
      <c r="C49" s="12">
        <v>145.66999999999999</v>
      </c>
      <c r="D49" s="13">
        <v>43</v>
      </c>
      <c r="E49" s="12">
        <v>43</v>
      </c>
      <c r="F49" s="33">
        <f t="shared" si="0"/>
        <v>0.29518775314066042</v>
      </c>
      <c r="G49" s="12">
        <v>4</v>
      </c>
      <c r="H49" s="26">
        <v>0.1</v>
      </c>
      <c r="I49" s="12">
        <v>0</v>
      </c>
      <c r="J49" s="12">
        <v>1</v>
      </c>
      <c r="K49" s="26">
        <f t="shared" si="2"/>
        <v>0.25</v>
      </c>
      <c r="L49" s="12">
        <v>4</v>
      </c>
      <c r="M49" s="51">
        <v>0.1</v>
      </c>
      <c r="N49" s="6">
        <v>4</v>
      </c>
      <c r="O49" s="10">
        <v>0.1</v>
      </c>
      <c r="P49" s="6">
        <v>0</v>
      </c>
    </row>
    <row r="50" spans="1:16" ht="9.9499999999999993" customHeight="1" x14ac:dyDescent="0.3">
      <c r="A50" s="23">
        <v>3</v>
      </c>
      <c r="B50" s="27" t="s">
        <v>36</v>
      </c>
      <c r="C50" s="12"/>
      <c r="D50" s="13"/>
      <c r="E50" s="12"/>
      <c r="F50" s="33"/>
      <c r="G50" s="12"/>
      <c r="H50" s="26"/>
      <c r="I50" s="12"/>
      <c r="J50" s="12"/>
      <c r="K50" s="26"/>
      <c r="L50" s="12"/>
      <c r="M50" s="51"/>
      <c r="N50" s="6"/>
      <c r="O50" s="10"/>
      <c r="P50" s="6"/>
    </row>
    <row r="51" spans="1:16" ht="9.9499999999999993" customHeight="1" x14ac:dyDescent="0.3">
      <c r="A51" s="23"/>
      <c r="B51" s="27" t="s">
        <v>94</v>
      </c>
      <c r="C51" s="12">
        <v>200.1</v>
      </c>
      <c r="D51" s="13">
        <v>60</v>
      </c>
      <c r="E51" s="12">
        <v>60</v>
      </c>
      <c r="F51" s="33">
        <f t="shared" si="0"/>
        <v>0.29985007496251875</v>
      </c>
      <c r="G51" s="12">
        <v>6</v>
      </c>
      <c r="H51" s="26">
        <v>0.1</v>
      </c>
      <c r="I51" s="12">
        <v>0</v>
      </c>
      <c r="J51" s="12">
        <v>2</v>
      </c>
      <c r="K51" s="26">
        <f t="shared" si="2"/>
        <v>0.33333333333333331</v>
      </c>
      <c r="L51" s="12">
        <v>6</v>
      </c>
      <c r="M51" s="51">
        <v>0.1</v>
      </c>
      <c r="N51" s="6">
        <v>6</v>
      </c>
      <c r="O51" s="10">
        <f t="shared" si="1"/>
        <v>0.1</v>
      </c>
      <c r="P51" s="6">
        <v>0</v>
      </c>
    </row>
    <row r="52" spans="1:16" ht="9.9499999999999993" customHeight="1" x14ac:dyDescent="0.3">
      <c r="A52" s="23">
        <v>4</v>
      </c>
      <c r="B52" s="27" t="s">
        <v>37</v>
      </c>
      <c r="C52" s="12"/>
      <c r="D52" s="13"/>
      <c r="E52" s="12"/>
      <c r="F52" s="33"/>
      <c r="G52" s="12"/>
      <c r="H52" s="26"/>
      <c r="I52" s="12"/>
      <c r="J52" s="12"/>
      <c r="K52" s="26"/>
      <c r="L52" s="12"/>
      <c r="M52" s="51"/>
      <c r="N52" s="6"/>
      <c r="O52" s="10"/>
      <c r="P52" s="6"/>
    </row>
    <row r="53" spans="1:16" ht="9.9499999999999993" customHeight="1" x14ac:dyDescent="0.3">
      <c r="A53" s="23"/>
      <c r="B53" s="27" t="s">
        <v>95</v>
      </c>
      <c r="C53" s="12">
        <v>64.16</v>
      </c>
      <c r="D53" s="13">
        <v>25</v>
      </c>
      <c r="E53" s="12">
        <v>25</v>
      </c>
      <c r="F53" s="33">
        <f t="shared" si="0"/>
        <v>0.38965087281795513</v>
      </c>
      <c r="G53" s="12">
        <v>2</v>
      </c>
      <c r="H53" s="26">
        <v>0.1</v>
      </c>
      <c r="I53" s="12">
        <v>0</v>
      </c>
      <c r="J53" s="12">
        <v>0</v>
      </c>
      <c r="K53" s="26">
        <f t="shared" si="2"/>
        <v>0</v>
      </c>
      <c r="L53" s="12">
        <v>2</v>
      </c>
      <c r="M53" s="51">
        <v>0.1</v>
      </c>
      <c r="N53" s="6">
        <v>2</v>
      </c>
      <c r="O53" s="10">
        <v>0.1</v>
      </c>
      <c r="P53" s="6">
        <v>0</v>
      </c>
    </row>
    <row r="54" spans="1:16" s="7" customFormat="1" ht="9.9499999999999993" customHeight="1" x14ac:dyDescent="0.3">
      <c r="A54" s="23">
        <v>5</v>
      </c>
      <c r="B54" s="27" t="s">
        <v>38</v>
      </c>
      <c r="C54" s="12">
        <v>367.53</v>
      </c>
      <c r="D54" s="13">
        <v>22</v>
      </c>
      <c r="E54" s="12">
        <v>22</v>
      </c>
      <c r="F54" s="33">
        <f t="shared" si="0"/>
        <v>5.9859059124425219E-2</v>
      </c>
      <c r="G54" s="12">
        <v>1</v>
      </c>
      <c r="H54" s="26">
        <v>4.5454545454545456E-2</v>
      </c>
      <c r="I54" s="12">
        <v>0</v>
      </c>
      <c r="J54" s="12">
        <v>0</v>
      </c>
      <c r="K54" s="26">
        <f t="shared" si="2"/>
        <v>0</v>
      </c>
      <c r="L54" s="12">
        <v>2</v>
      </c>
      <c r="M54" s="51">
        <v>0.1</v>
      </c>
      <c r="N54" s="6">
        <v>1</v>
      </c>
      <c r="O54" s="10">
        <f t="shared" si="1"/>
        <v>4.5454545454545456E-2</v>
      </c>
      <c r="P54" s="6"/>
    </row>
    <row r="55" spans="1:16" ht="9.9499999999999993" customHeight="1" x14ac:dyDescent="0.3">
      <c r="A55" s="23">
        <v>6</v>
      </c>
      <c r="B55" s="27" t="s">
        <v>39</v>
      </c>
      <c r="C55" s="12"/>
      <c r="D55" s="13"/>
      <c r="E55" s="12"/>
      <c r="F55" s="33"/>
      <c r="G55" s="12"/>
      <c r="H55" s="26"/>
      <c r="I55" s="12"/>
      <c r="J55" s="12"/>
      <c r="K55" s="26"/>
      <c r="L55" s="12"/>
      <c r="M55" s="51"/>
      <c r="N55" s="6"/>
      <c r="O55" s="10"/>
      <c r="P55" s="6"/>
    </row>
    <row r="56" spans="1:16" ht="9.9499999999999993" customHeight="1" x14ac:dyDescent="0.3">
      <c r="A56" s="23"/>
      <c r="B56" s="27" t="s">
        <v>90</v>
      </c>
      <c r="C56" s="12">
        <v>376.48</v>
      </c>
      <c r="D56" s="13">
        <v>152</v>
      </c>
      <c r="E56" s="12">
        <v>152</v>
      </c>
      <c r="F56" s="33">
        <f t="shared" si="0"/>
        <v>0.40373990650233743</v>
      </c>
      <c r="G56" s="12">
        <v>12</v>
      </c>
      <c r="H56" s="26">
        <v>7.8947368421052627E-2</v>
      </c>
      <c r="I56" s="12">
        <v>0</v>
      </c>
      <c r="J56" s="12">
        <v>2</v>
      </c>
      <c r="K56" s="26">
        <f t="shared" si="2"/>
        <v>0.16666666666666666</v>
      </c>
      <c r="L56" s="12">
        <v>15</v>
      </c>
      <c r="M56" s="51">
        <v>0.1</v>
      </c>
      <c r="N56" s="6">
        <v>12</v>
      </c>
      <c r="O56" s="10">
        <f t="shared" si="1"/>
        <v>7.8947368421052627E-2</v>
      </c>
      <c r="P56" s="6">
        <v>0</v>
      </c>
    </row>
    <row r="57" spans="1:16" ht="9.9499999999999993" customHeight="1" x14ac:dyDescent="0.3">
      <c r="A57" s="23"/>
      <c r="B57" s="27" t="s">
        <v>91</v>
      </c>
      <c r="C57" s="12">
        <v>23.6</v>
      </c>
      <c r="D57" s="13">
        <v>18</v>
      </c>
      <c r="E57" s="12">
        <v>18</v>
      </c>
      <c r="F57" s="33">
        <f t="shared" si="0"/>
        <v>0.76271186440677963</v>
      </c>
      <c r="G57" s="12">
        <v>1</v>
      </c>
      <c r="H57" s="26">
        <v>0.1</v>
      </c>
      <c r="I57" s="12">
        <v>0</v>
      </c>
      <c r="J57" s="12">
        <v>0</v>
      </c>
      <c r="K57" s="26">
        <v>0</v>
      </c>
      <c r="L57" s="12">
        <v>1</v>
      </c>
      <c r="M57" s="51">
        <v>0.1</v>
      </c>
      <c r="N57" s="6">
        <v>1</v>
      </c>
      <c r="O57" s="10">
        <v>0.1</v>
      </c>
      <c r="P57" s="6">
        <v>0</v>
      </c>
    </row>
    <row r="58" spans="1:16" ht="9.9499999999999993" customHeight="1" x14ac:dyDescent="0.3">
      <c r="A58" s="23">
        <v>7</v>
      </c>
      <c r="B58" s="27" t="s">
        <v>40</v>
      </c>
      <c r="C58" s="12"/>
      <c r="D58" s="13"/>
      <c r="E58" s="12"/>
      <c r="F58" s="33"/>
      <c r="G58" s="12"/>
      <c r="H58" s="26"/>
      <c r="I58" s="12"/>
      <c r="J58" s="12"/>
      <c r="K58" s="26"/>
      <c r="L58" s="12"/>
      <c r="M58" s="51"/>
      <c r="N58" s="6"/>
      <c r="O58" s="10"/>
      <c r="P58" s="6"/>
    </row>
    <row r="59" spans="1:16" ht="9.9499999999999993" customHeight="1" x14ac:dyDescent="0.3">
      <c r="A59" s="23"/>
      <c r="B59" s="27" t="s">
        <v>82</v>
      </c>
      <c r="C59" s="12">
        <v>141.91</v>
      </c>
      <c r="D59" s="13">
        <v>84</v>
      </c>
      <c r="E59" s="12">
        <v>84</v>
      </c>
      <c r="F59" s="33">
        <f t="shared" si="0"/>
        <v>0.59192445916425906</v>
      </c>
      <c r="G59" s="12">
        <v>8</v>
      </c>
      <c r="H59" s="26">
        <v>9.5238095238095233E-2</v>
      </c>
      <c r="I59" s="12">
        <v>0</v>
      </c>
      <c r="J59" s="12">
        <v>4</v>
      </c>
      <c r="K59" s="26">
        <f t="shared" si="2"/>
        <v>0.5</v>
      </c>
      <c r="L59" s="12">
        <v>8</v>
      </c>
      <c r="M59" s="51">
        <v>0.1</v>
      </c>
      <c r="N59" s="6">
        <v>8</v>
      </c>
      <c r="O59" s="10">
        <f t="shared" si="1"/>
        <v>9.5238095238095233E-2</v>
      </c>
      <c r="P59" s="6">
        <v>0</v>
      </c>
    </row>
    <row r="60" spans="1:16" ht="9.9499999999999993" customHeight="1" x14ac:dyDescent="0.3">
      <c r="A60" s="23">
        <v>8</v>
      </c>
      <c r="B60" s="27" t="s">
        <v>41</v>
      </c>
      <c r="C60" s="12">
        <v>16.45</v>
      </c>
      <c r="D60" s="13">
        <v>15</v>
      </c>
      <c r="E60" s="12">
        <v>15</v>
      </c>
      <c r="F60" s="33">
        <f t="shared" si="0"/>
        <v>0.91185410334346506</v>
      </c>
      <c r="G60" s="12">
        <v>1</v>
      </c>
      <c r="H60" s="26">
        <v>0.1</v>
      </c>
      <c r="I60" s="12">
        <v>0</v>
      </c>
      <c r="J60" s="12">
        <v>0</v>
      </c>
      <c r="K60" s="26">
        <f t="shared" si="2"/>
        <v>0</v>
      </c>
      <c r="L60" s="12">
        <v>1</v>
      </c>
      <c r="M60" s="51">
        <v>0.1</v>
      </c>
      <c r="N60" s="6">
        <v>1</v>
      </c>
      <c r="O60" s="10">
        <v>0.1</v>
      </c>
      <c r="P60" s="6">
        <v>0</v>
      </c>
    </row>
    <row r="61" spans="1:16" ht="9.9499999999999993" customHeight="1" x14ac:dyDescent="0.3">
      <c r="A61" s="23">
        <v>9</v>
      </c>
      <c r="B61" s="27" t="s">
        <v>69</v>
      </c>
      <c r="C61" s="12">
        <v>19.21</v>
      </c>
      <c r="D61" s="13">
        <v>25</v>
      </c>
      <c r="E61" s="12">
        <v>25</v>
      </c>
      <c r="F61" s="33">
        <f t="shared" si="0"/>
        <v>1.3014055179593962</v>
      </c>
      <c r="G61" s="12">
        <v>0</v>
      </c>
      <c r="H61" s="26">
        <v>0</v>
      </c>
      <c r="I61" s="12">
        <v>0</v>
      </c>
      <c r="J61" s="12">
        <v>0</v>
      </c>
      <c r="K61" s="26">
        <v>0</v>
      </c>
      <c r="L61" s="12">
        <v>2</v>
      </c>
      <c r="M61" s="51">
        <v>0.1</v>
      </c>
      <c r="N61" s="6">
        <v>0</v>
      </c>
      <c r="O61" s="10">
        <f t="shared" si="1"/>
        <v>0</v>
      </c>
      <c r="P61" s="6">
        <v>0</v>
      </c>
    </row>
    <row r="62" spans="1:16" ht="9.9499999999999993" customHeight="1" x14ac:dyDescent="0.3">
      <c r="A62" s="23">
        <v>10</v>
      </c>
      <c r="B62" s="27" t="s">
        <v>132</v>
      </c>
      <c r="C62" s="12">
        <v>66.27</v>
      </c>
      <c r="D62" s="13">
        <v>30</v>
      </c>
      <c r="E62" s="12">
        <v>30</v>
      </c>
      <c r="F62" s="33">
        <f t="shared" si="0"/>
        <v>0.45269352648257133</v>
      </c>
      <c r="G62" s="12">
        <v>1</v>
      </c>
      <c r="H62" s="26">
        <v>3.3333333333333333E-2</v>
      </c>
      <c r="I62" s="12">
        <v>0</v>
      </c>
      <c r="J62" s="12">
        <v>0</v>
      </c>
      <c r="K62" s="26">
        <f t="shared" si="2"/>
        <v>0</v>
      </c>
      <c r="L62" s="12">
        <v>3</v>
      </c>
      <c r="M62" s="51">
        <v>0.1</v>
      </c>
      <c r="N62" s="6">
        <v>1</v>
      </c>
      <c r="O62" s="10">
        <f t="shared" si="1"/>
        <v>3.3333333333333333E-2</v>
      </c>
      <c r="P62" s="6">
        <v>0</v>
      </c>
    </row>
    <row r="63" spans="1:16" ht="9.9499999999999993" customHeight="1" x14ac:dyDescent="0.3">
      <c r="A63" s="23">
        <v>11</v>
      </c>
      <c r="B63" s="27" t="s">
        <v>133</v>
      </c>
      <c r="C63" s="12"/>
      <c r="D63" s="13"/>
      <c r="E63" s="12"/>
      <c r="F63" s="33"/>
      <c r="G63" s="12"/>
      <c r="H63" s="26"/>
      <c r="I63" s="12"/>
      <c r="J63" s="12"/>
      <c r="K63" s="26"/>
      <c r="L63" s="12"/>
      <c r="M63" s="51"/>
      <c r="N63" s="6"/>
      <c r="O63" s="10"/>
      <c r="P63" s="6"/>
    </row>
    <row r="64" spans="1:16" ht="9.9499999999999993" customHeight="1" x14ac:dyDescent="0.3">
      <c r="A64" s="23"/>
      <c r="B64" s="27" t="s">
        <v>96</v>
      </c>
      <c r="C64" s="12">
        <v>193.94</v>
      </c>
      <c r="D64" s="13">
        <v>80</v>
      </c>
      <c r="E64" s="12">
        <v>80</v>
      </c>
      <c r="F64" s="33">
        <f t="shared" si="0"/>
        <v>0.41249871094152829</v>
      </c>
      <c r="G64" s="12">
        <v>5</v>
      </c>
      <c r="H64" s="26">
        <v>6.25E-2</v>
      </c>
      <c r="I64" s="12">
        <v>0</v>
      </c>
      <c r="J64" s="12">
        <v>1</v>
      </c>
      <c r="K64" s="26">
        <f t="shared" si="2"/>
        <v>0.2</v>
      </c>
      <c r="L64" s="12">
        <v>8</v>
      </c>
      <c r="M64" s="51">
        <v>0.1</v>
      </c>
      <c r="N64" s="6">
        <v>5</v>
      </c>
      <c r="O64" s="10">
        <f t="shared" si="1"/>
        <v>6.25E-2</v>
      </c>
      <c r="P64" s="6">
        <v>0</v>
      </c>
    </row>
    <row r="65" spans="1:17" ht="9.9499999999999993" customHeight="1" x14ac:dyDescent="0.3">
      <c r="A65" s="23"/>
      <c r="B65" s="27" t="s">
        <v>97</v>
      </c>
      <c r="C65" s="12">
        <v>283.94</v>
      </c>
      <c r="D65" s="13">
        <v>125</v>
      </c>
      <c r="E65" s="12">
        <v>125</v>
      </c>
      <c r="F65" s="33">
        <f t="shared" si="0"/>
        <v>0.44023385222230049</v>
      </c>
      <c r="G65" s="12">
        <v>11</v>
      </c>
      <c r="H65" s="26">
        <v>8.7999999999999995E-2</v>
      </c>
      <c r="I65" s="12">
        <v>0</v>
      </c>
      <c r="J65" s="12">
        <v>4</v>
      </c>
      <c r="K65" s="26">
        <f t="shared" si="2"/>
        <v>0.36363636363636365</v>
      </c>
      <c r="L65" s="12">
        <v>12</v>
      </c>
      <c r="M65" s="51">
        <v>0.1</v>
      </c>
      <c r="N65" s="6">
        <v>11</v>
      </c>
      <c r="O65" s="10">
        <f t="shared" si="1"/>
        <v>8.7999999999999995E-2</v>
      </c>
      <c r="P65" s="6">
        <v>0</v>
      </c>
    </row>
    <row r="66" spans="1:17" ht="9.9499999999999993" customHeight="1" x14ac:dyDescent="0.3">
      <c r="A66" s="23">
        <v>12</v>
      </c>
      <c r="B66" s="27" t="s">
        <v>42</v>
      </c>
      <c r="C66" s="12"/>
      <c r="D66" s="13"/>
      <c r="E66" s="12"/>
      <c r="F66" s="33"/>
      <c r="G66" s="12"/>
      <c r="H66" s="26"/>
      <c r="I66" s="12"/>
      <c r="J66" s="12"/>
      <c r="K66" s="26"/>
      <c r="L66" s="12"/>
      <c r="M66" s="51"/>
      <c r="N66" s="6"/>
      <c r="O66" s="10"/>
      <c r="P66" s="6"/>
    </row>
    <row r="67" spans="1:17" ht="9.9499999999999993" customHeight="1" x14ac:dyDescent="0.3">
      <c r="A67" s="23"/>
      <c r="B67" s="27" t="s">
        <v>82</v>
      </c>
      <c r="C67" s="12">
        <v>63.69</v>
      </c>
      <c r="D67" s="13">
        <v>22</v>
      </c>
      <c r="E67" s="12">
        <v>22</v>
      </c>
      <c r="F67" s="33">
        <f t="shared" si="0"/>
        <v>0.34542314335060448</v>
      </c>
      <c r="G67" s="12">
        <v>2</v>
      </c>
      <c r="H67" s="26">
        <v>0.1</v>
      </c>
      <c r="I67" s="12">
        <v>0</v>
      </c>
      <c r="J67" s="12">
        <v>0</v>
      </c>
      <c r="K67" s="26">
        <f t="shared" si="2"/>
        <v>0</v>
      </c>
      <c r="L67" s="12">
        <v>2</v>
      </c>
      <c r="M67" s="51">
        <v>0.1</v>
      </c>
      <c r="N67" s="6">
        <v>2</v>
      </c>
      <c r="O67" s="10">
        <v>0.1</v>
      </c>
      <c r="P67" s="6">
        <v>0</v>
      </c>
    </row>
    <row r="68" spans="1:17" ht="9.9499999999999993" customHeight="1" x14ac:dyDescent="0.3">
      <c r="A68" s="23">
        <v>13</v>
      </c>
      <c r="B68" s="27" t="s">
        <v>43</v>
      </c>
      <c r="C68" s="12"/>
      <c r="D68" s="13"/>
      <c r="E68" s="12"/>
      <c r="F68" s="33"/>
      <c r="G68" s="12"/>
      <c r="H68" s="26"/>
      <c r="I68" s="12"/>
      <c r="J68" s="12"/>
      <c r="K68" s="26"/>
      <c r="L68" s="12"/>
      <c r="M68" s="51"/>
      <c r="N68" s="6"/>
      <c r="O68" s="10"/>
      <c r="P68" s="6"/>
    </row>
    <row r="69" spans="1:17" ht="9.9499999999999993" customHeight="1" x14ac:dyDescent="0.3">
      <c r="A69" s="23"/>
      <c r="B69" s="27" t="s">
        <v>98</v>
      </c>
      <c r="C69" s="33">
        <v>194</v>
      </c>
      <c r="D69" s="13">
        <v>120</v>
      </c>
      <c r="E69" s="12">
        <v>120</v>
      </c>
      <c r="F69" s="33">
        <f t="shared" si="0"/>
        <v>0.61855670103092786</v>
      </c>
      <c r="G69" s="12">
        <v>12</v>
      </c>
      <c r="H69" s="26">
        <v>0.1</v>
      </c>
      <c r="I69" s="12">
        <v>0</v>
      </c>
      <c r="J69" s="12">
        <v>2</v>
      </c>
      <c r="K69" s="26">
        <f t="shared" si="2"/>
        <v>0.16666666666666666</v>
      </c>
      <c r="L69" s="12">
        <v>12</v>
      </c>
      <c r="M69" s="51">
        <v>0.1</v>
      </c>
      <c r="N69" s="6">
        <v>12</v>
      </c>
      <c r="O69" s="10">
        <f t="shared" si="1"/>
        <v>0.1</v>
      </c>
      <c r="P69" s="6">
        <v>0</v>
      </c>
    </row>
    <row r="70" spans="1:17" ht="9.9499999999999993" customHeight="1" x14ac:dyDescent="0.3">
      <c r="A70" s="23"/>
      <c r="B70" s="27" t="s">
        <v>99</v>
      </c>
      <c r="C70" s="12">
        <v>143.76</v>
      </c>
      <c r="D70" s="13">
        <v>20</v>
      </c>
      <c r="E70" s="12">
        <v>20</v>
      </c>
      <c r="F70" s="33">
        <f t="shared" si="0"/>
        <v>0.1391207568169171</v>
      </c>
      <c r="G70" s="12">
        <v>2</v>
      </c>
      <c r="H70" s="26">
        <v>0.1</v>
      </c>
      <c r="I70" s="12">
        <v>0</v>
      </c>
      <c r="J70" s="12">
        <v>0</v>
      </c>
      <c r="K70" s="26">
        <f t="shared" si="2"/>
        <v>0</v>
      </c>
      <c r="L70" s="12">
        <v>2</v>
      </c>
      <c r="M70" s="51">
        <v>0.1</v>
      </c>
      <c r="N70" s="6">
        <v>2</v>
      </c>
      <c r="O70" s="10">
        <f t="shared" si="1"/>
        <v>0.1</v>
      </c>
      <c r="P70" s="6">
        <v>0</v>
      </c>
      <c r="Q70" s="7"/>
    </row>
    <row r="71" spans="1:17" ht="9.9499999999999993" customHeight="1" x14ac:dyDescent="0.3">
      <c r="A71" s="23">
        <v>14</v>
      </c>
      <c r="B71" s="27" t="s">
        <v>134</v>
      </c>
      <c r="C71" s="12">
        <v>46.9</v>
      </c>
      <c r="D71" s="13">
        <v>45</v>
      </c>
      <c r="E71" s="12">
        <v>45</v>
      </c>
      <c r="F71" s="33">
        <f t="shared" si="0"/>
        <v>0.95948827292110872</v>
      </c>
      <c r="G71" s="12">
        <v>0</v>
      </c>
      <c r="H71" s="26">
        <v>0</v>
      </c>
      <c r="I71" s="12">
        <v>0</v>
      </c>
      <c r="J71" s="12">
        <v>0</v>
      </c>
      <c r="K71" s="26">
        <v>0</v>
      </c>
      <c r="L71" s="12">
        <v>4</v>
      </c>
      <c r="M71" s="51">
        <v>0.1</v>
      </c>
      <c r="N71" s="6">
        <v>0</v>
      </c>
      <c r="O71" s="10">
        <f t="shared" si="1"/>
        <v>0</v>
      </c>
      <c r="P71" s="6">
        <v>0</v>
      </c>
      <c r="Q71" s="7"/>
    </row>
    <row r="72" spans="1:17" ht="9.9499999999999993" customHeight="1" x14ac:dyDescent="0.3">
      <c r="A72" s="23">
        <v>15</v>
      </c>
      <c r="B72" s="27" t="s">
        <v>44</v>
      </c>
      <c r="C72" s="12"/>
      <c r="D72" s="13"/>
      <c r="E72" s="12"/>
      <c r="F72" s="33"/>
      <c r="G72" s="12"/>
      <c r="H72" s="26"/>
      <c r="I72" s="12"/>
      <c r="J72" s="12"/>
      <c r="K72" s="26"/>
      <c r="L72" s="12"/>
      <c r="M72" s="51"/>
      <c r="N72" s="6"/>
      <c r="O72" s="10"/>
      <c r="P72" s="6"/>
    </row>
    <row r="73" spans="1:17" ht="9.9499999999999993" customHeight="1" x14ac:dyDescent="0.3">
      <c r="A73" s="23"/>
      <c r="B73" s="27" t="s">
        <v>100</v>
      </c>
      <c r="C73" s="12">
        <v>63.25</v>
      </c>
      <c r="D73" s="13">
        <v>80</v>
      </c>
      <c r="E73" s="12">
        <v>80</v>
      </c>
      <c r="F73" s="33">
        <f t="shared" si="0"/>
        <v>1.2648221343873518</v>
      </c>
      <c r="G73" s="12">
        <v>8</v>
      </c>
      <c r="H73" s="26">
        <v>0.1</v>
      </c>
      <c r="I73" s="12">
        <v>0</v>
      </c>
      <c r="J73" s="12">
        <v>0</v>
      </c>
      <c r="K73" s="26">
        <f t="shared" si="2"/>
        <v>0</v>
      </c>
      <c r="L73" s="12">
        <v>8</v>
      </c>
      <c r="M73" s="51">
        <v>0.1</v>
      </c>
      <c r="N73" s="6">
        <v>8</v>
      </c>
      <c r="O73" s="10">
        <f t="shared" si="1"/>
        <v>0.1</v>
      </c>
      <c r="P73" s="6">
        <v>0</v>
      </c>
    </row>
    <row r="74" spans="1:17" ht="9.9499999999999993" customHeight="1" x14ac:dyDescent="0.3">
      <c r="A74" s="23"/>
      <c r="B74" s="27" t="s">
        <v>101</v>
      </c>
      <c r="C74" s="12">
        <v>178.68</v>
      </c>
      <c r="D74" s="13">
        <v>40</v>
      </c>
      <c r="E74" s="12">
        <v>40</v>
      </c>
      <c r="F74" s="33">
        <f t="shared" si="0"/>
        <v>0.22386389075442131</v>
      </c>
      <c r="G74" s="12">
        <v>4</v>
      </c>
      <c r="H74" s="26">
        <v>0.1</v>
      </c>
      <c r="I74" s="12">
        <v>0</v>
      </c>
      <c r="J74" s="12">
        <v>0</v>
      </c>
      <c r="K74" s="26">
        <f t="shared" si="2"/>
        <v>0</v>
      </c>
      <c r="L74" s="12">
        <v>4</v>
      </c>
      <c r="M74" s="51">
        <v>0.1</v>
      </c>
      <c r="N74" s="6">
        <v>4</v>
      </c>
      <c r="O74" s="10">
        <f t="shared" si="1"/>
        <v>0.1</v>
      </c>
      <c r="P74" s="6">
        <v>0</v>
      </c>
    </row>
    <row r="75" spans="1:17" ht="9.9499999999999993" customHeight="1" x14ac:dyDescent="0.3">
      <c r="A75" s="23">
        <v>16</v>
      </c>
      <c r="B75" s="27" t="s">
        <v>45</v>
      </c>
      <c r="C75" s="12"/>
      <c r="D75" s="13"/>
      <c r="E75" s="12"/>
      <c r="F75" s="33"/>
      <c r="G75" s="12"/>
      <c r="H75" s="26"/>
      <c r="I75" s="12"/>
      <c r="J75" s="12"/>
      <c r="K75" s="26"/>
      <c r="L75" s="12"/>
      <c r="M75" s="51"/>
      <c r="N75" s="6"/>
      <c r="O75" s="10"/>
      <c r="P75" s="6"/>
    </row>
    <row r="76" spans="1:17" ht="9.9499999999999993" customHeight="1" x14ac:dyDescent="0.3">
      <c r="A76" s="23"/>
      <c r="B76" s="27" t="s">
        <v>102</v>
      </c>
      <c r="C76" s="12">
        <v>59.66</v>
      </c>
      <c r="D76" s="13">
        <v>31</v>
      </c>
      <c r="E76" s="12">
        <v>31</v>
      </c>
      <c r="F76" s="33">
        <f t="shared" si="0"/>
        <v>0.51961112973516599</v>
      </c>
      <c r="G76" s="12">
        <v>3</v>
      </c>
      <c r="H76" s="26">
        <v>9.6774193548387094E-2</v>
      </c>
      <c r="I76" s="12">
        <v>0</v>
      </c>
      <c r="J76" s="12">
        <v>0</v>
      </c>
      <c r="K76" s="26">
        <v>0</v>
      </c>
      <c r="L76" s="12">
        <v>3</v>
      </c>
      <c r="M76" s="51">
        <v>0.1</v>
      </c>
      <c r="N76" s="6">
        <v>3</v>
      </c>
      <c r="O76" s="10">
        <f t="shared" si="1"/>
        <v>9.6774193548387094E-2</v>
      </c>
      <c r="P76" s="6">
        <v>0</v>
      </c>
    </row>
    <row r="77" spans="1:17" ht="9.9499999999999993" customHeight="1" x14ac:dyDescent="0.3">
      <c r="A77" s="23"/>
      <c r="B77" s="27" t="s">
        <v>19</v>
      </c>
      <c r="C77" s="12"/>
      <c r="D77" s="13"/>
      <c r="E77" s="12"/>
      <c r="F77" s="33"/>
      <c r="G77" s="12"/>
      <c r="H77" s="26"/>
      <c r="I77" s="12"/>
      <c r="J77" s="12"/>
      <c r="K77" s="26"/>
      <c r="L77" s="12"/>
      <c r="M77" s="51"/>
      <c r="N77" s="6"/>
      <c r="O77" s="10"/>
      <c r="P77" s="6"/>
    </row>
    <row r="78" spans="1:17" ht="9.9499999999999993" customHeight="1" x14ac:dyDescent="0.3">
      <c r="A78" s="23">
        <v>17</v>
      </c>
      <c r="B78" s="27" t="s">
        <v>103</v>
      </c>
      <c r="C78" s="12">
        <v>14.08</v>
      </c>
      <c r="D78" s="13">
        <v>13</v>
      </c>
      <c r="E78" s="12">
        <v>13</v>
      </c>
      <c r="F78" s="33">
        <f t="shared" si="0"/>
        <v>0.92329545454545459</v>
      </c>
      <c r="G78" s="12">
        <v>1</v>
      </c>
      <c r="H78" s="26">
        <v>0.1</v>
      </c>
      <c r="I78" s="12">
        <v>0</v>
      </c>
      <c r="J78" s="12">
        <v>0</v>
      </c>
      <c r="K78" s="26">
        <v>0</v>
      </c>
      <c r="L78" s="12">
        <v>1</v>
      </c>
      <c r="M78" s="51">
        <v>0.1</v>
      </c>
      <c r="N78" s="6">
        <v>1</v>
      </c>
      <c r="O78" s="10">
        <v>0.1</v>
      </c>
      <c r="P78" s="6">
        <v>0</v>
      </c>
    </row>
    <row r="79" spans="1:17" ht="9.9499999999999993" customHeight="1" x14ac:dyDescent="0.3">
      <c r="A79" s="23">
        <v>18</v>
      </c>
      <c r="B79" s="27" t="s">
        <v>104</v>
      </c>
      <c r="C79" s="12">
        <v>68.180000000000007</v>
      </c>
      <c r="D79" s="13">
        <v>65</v>
      </c>
      <c r="E79" s="12">
        <v>65</v>
      </c>
      <c r="F79" s="33">
        <f t="shared" si="0"/>
        <v>0.95335875623349942</v>
      </c>
      <c r="G79" s="12">
        <v>6</v>
      </c>
      <c r="H79" s="26">
        <v>0.1</v>
      </c>
      <c r="I79" s="12">
        <v>0</v>
      </c>
      <c r="J79" s="12">
        <v>0</v>
      </c>
      <c r="K79" s="26">
        <v>0</v>
      </c>
      <c r="L79" s="12">
        <v>6</v>
      </c>
      <c r="M79" s="51">
        <v>0.1</v>
      </c>
      <c r="N79" s="6">
        <v>6</v>
      </c>
      <c r="O79" s="10">
        <v>0.1</v>
      </c>
      <c r="P79" s="6">
        <v>0</v>
      </c>
    </row>
    <row r="80" spans="1:17" ht="9.9499999999999993" customHeight="1" x14ac:dyDescent="0.3">
      <c r="A80" s="23">
        <v>19</v>
      </c>
      <c r="B80" s="27" t="s">
        <v>97</v>
      </c>
      <c r="C80" s="12">
        <v>32.47</v>
      </c>
      <c r="D80" s="13">
        <v>27</v>
      </c>
      <c r="E80" s="12">
        <v>27</v>
      </c>
      <c r="F80" s="33">
        <f t="shared" ref="F80:F141" si="3">E80/C80</f>
        <v>0.83153680320295664</v>
      </c>
      <c r="G80" s="12">
        <v>2</v>
      </c>
      <c r="H80" s="26">
        <v>0.1</v>
      </c>
      <c r="I80" s="12">
        <v>0</v>
      </c>
      <c r="J80" s="12">
        <v>0</v>
      </c>
      <c r="K80" s="26">
        <v>0</v>
      </c>
      <c r="L80" s="12">
        <v>2</v>
      </c>
      <c r="M80" s="51">
        <v>0.1</v>
      </c>
      <c r="N80" s="6">
        <v>2</v>
      </c>
      <c r="O80" s="10">
        <v>0.1</v>
      </c>
      <c r="P80" s="6">
        <v>0</v>
      </c>
    </row>
    <row r="81" spans="1:16" s="7" customFormat="1" ht="24" customHeight="1" x14ac:dyDescent="0.3">
      <c r="A81" s="23">
        <v>20</v>
      </c>
      <c r="B81" s="27" t="s">
        <v>76</v>
      </c>
      <c r="C81" s="12">
        <v>111.66</v>
      </c>
      <c r="D81" s="13">
        <v>80</v>
      </c>
      <c r="E81" s="12">
        <v>80</v>
      </c>
      <c r="F81" s="33">
        <f t="shared" si="3"/>
        <v>0.71646068421995346</v>
      </c>
      <c r="G81" s="12">
        <v>8</v>
      </c>
      <c r="H81" s="26">
        <v>0.1</v>
      </c>
      <c r="I81" s="12">
        <v>0</v>
      </c>
      <c r="J81" s="12">
        <v>2</v>
      </c>
      <c r="K81" s="26">
        <f t="shared" si="2"/>
        <v>0.25</v>
      </c>
      <c r="L81" s="12">
        <v>8</v>
      </c>
      <c r="M81" s="51">
        <v>0.1</v>
      </c>
      <c r="N81" s="6">
        <v>8</v>
      </c>
      <c r="O81" s="10">
        <f t="shared" ref="O81:O141" si="4">N81/E81</f>
        <v>0.1</v>
      </c>
      <c r="P81" s="6">
        <v>0</v>
      </c>
    </row>
    <row r="82" spans="1:16" ht="66.75" customHeight="1" x14ac:dyDescent="0.3">
      <c r="A82" s="23">
        <v>21</v>
      </c>
      <c r="B82" s="27" t="s">
        <v>72</v>
      </c>
      <c r="C82" s="12"/>
      <c r="D82" s="13"/>
      <c r="E82" s="12"/>
      <c r="F82" s="33"/>
      <c r="G82" s="12"/>
      <c r="H82" s="26"/>
      <c r="I82" s="12"/>
      <c r="J82" s="12"/>
      <c r="K82" s="26"/>
      <c r="L82" s="12"/>
      <c r="M82" s="51"/>
      <c r="N82" s="6"/>
      <c r="O82" s="10"/>
      <c r="P82" s="6"/>
    </row>
    <row r="83" spans="1:16" s="15" customFormat="1" ht="17.100000000000001" customHeight="1" x14ac:dyDescent="0.3">
      <c r="A83" s="67" t="s">
        <v>46</v>
      </c>
      <c r="B83" s="67"/>
      <c r="C83" s="36">
        <f>SUM(C81,C80,C79,C78,C76,C74,C73,C71,C70,C69,C67,C65,C64,C62,C61,C60,C59,C57,C56,C55,C54,C53,C51,C49,C47)</f>
        <v>2897.91</v>
      </c>
      <c r="D83" s="4">
        <v>1234</v>
      </c>
      <c r="E83" s="34">
        <f>SUM(E47:E82)</f>
        <v>1234</v>
      </c>
      <c r="F83" s="36">
        <f t="shared" si="3"/>
        <v>0.42582412842358808</v>
      </c>
      <c r="G83" s="34">
        <v>101</v>
      </c>
      <c r="H83" s="44">
        <v>8.184764991896272E-2</v>
      </c>
      <c r="I83" s="34">
        <v>0</v>
      </c>
      <c r="J83" s="34">
        <f>SUM(J47:J82)</f>
        <v>18</v>
      </c>
      <c r="K83" s="44">
        <f t="shared" si="2"/>
        <v>0.17821782178217821</v>
      </c>
      <c r="L83" s="34">
        <f>SUM(L47:L82)</f>
        <v>117</v>
      </c>
      <c r="M83" s="53">
        <f>L83/E83</f>
        <v>9.4813614262560783E-2</v>
      </c>
      <c r="N83" s="11">
        <f>SUM(N47:N82)</f>
        <v>101</v>
      </c>
      <c r="O83" s="45">
        <f t="shared" si="4"/>
        <v>8.184764991896272E-2</v>
      </c>
      <c r="P83" s="11">
        <f>SUM(P47:P82)</f>
        <v>0</v>
      </c>
    </row>
    <row r="84" spans="1:16" ht="9.9499999999999993" customHeight="1" x14ac:dyDescent="0.3">
      <c r="A84" s="70" t="s">
        <v>47</v>
      </c>
      <c r="B84" s="70"/>
      <c r="C84" s="12"/>
      <c r="D84" s="13"/>
      <c r="E84" s="12"/>
      <c r="F84" s="33"/>
      <c r="G84" s="12"/>
      <c r="H84" s="26"/>
      <c r="I84" s="12"/>
      <c r="J84" s="12"/>
      <c r="K84" s="26"/>
      <c r="L84" s="12"/>
      <c r="M84" s="51"/>
      <c r="N84" s="6"/>
      <c r="O84" s="10"/>
      <c r="P84" s="6"/>
    </row>
    <row r="85" spans="1:16" ht="9.9499999999999993" customHeight="1" x14ac:dyDescent="0.3">
      <c r="A85" s="23">
        <v>1</v>
      </c>
      <c r="B85" s="27" t="s">
        <v>48</v>
      </c>
      <c r="C85" s="12">
        <v>78.510000000000005</v>
      </c>
      <c r="D85" s="13">
        <v>0</v>
      </c>
      <c r="E85" s="12">
        <v>0</v>
      </c>
      <c r="F85" s="33">
        <f t="shared" si="3"/>
        <v>0</v>
      </c>
      <c r="G85" s="12">
        <v>0</v>
      </c>
      <c r="H85" s="26">
        <v>0</v>
      </c>
      <c r="I85" s="12">
        <v>0</v>
      </c>
      <c r="J85" s="12">
        <v>0</v>
      </c>
      <c r="K85" s="26">
        <v>0</v>
      </c>
      <c r="L85" s="12">
        <v>0</v>
      </c>
      <c r="M85" s="51">
        <v>0</v>
      </c>
      <c r="N85" s="6">
        <v>0</v>
      </c>
      <c r="O85" s="10">
        <v>0</v>
      </c>
      <c r="P85" s="6">
        <v>0</v>
      </c>
    </row>
    <row r="86" spans="1:16" ht="9.9499999999999993" customHeight="1" x14ac:dyDescent="0.3">
      <c r="A86" s="23">
        <v>2</v>
      </c>
      <c r="B86" s="27" t="s">
        <v>49</v>
      </c>
      <c r="C86" s="12"/>
      <c r="D86" s="13"/>
      <c r="E86" s="12"/>
      <c r="F86" s="33"/>
      <c r="G86" s="12"/>
      <c r="H86" s="26"/>
      <c r="I86" s="12"/>
      <c r="J86" s="12"/>
      <c r="K86" s="26"/>
      <c r="L86" s="12"/>
      <c r="M86" s="51"/>
      <c r="N86" s="6"/>
      <c r="O86" s="10"/>
      <c r="P86" s="6"/>
    </row>
    <row r="87" spans="1:16" ht="9.9499999999999993" customHeight="1" x14ac:dyDescent="0.3">
      <c r="A87" s="23"/>
      <c r="B87" s="27" t="s">
        <v>105</v>
      </c>
      <c r="C87" s="12">
        <v>121.45</v>
      </c>
      <c r="D87" s="13">
        <v>31</v>
      </c>
      <c r="E87" s="12">
        <v>31</v>
      </c>
      <c r="F87" s="33">
        <f t="shared" si="3"/>
        <v>0.25524907369287775</v>
      </c>
      <c r="G87" s="12">
        <v>3</v>
      </c>
      <c r="H87" s="26">
        <v>9.6774193548387094E-2</v>
      </c>
      <c r="I87" s="12">
        <v>0</v>
      </c>
      <c r="J87" s="12">
        <v>0</v>
      </c>
      <c r="K87" s="26">
        <f t="shared" si="2"/>
        <v>0</v>
      </c>
      <c r="L87" s="12">
        <v>3</v>
      </c>
      <c r="M87" s="51">
        <v>0.1</v>
      </c>
      <c r="N87" s="6">
        <v>3</v>
      </c>
      <c r="O87" s="10">
        <f t="shared" si="4"/>
        <v>9.6774193548387094E-2</v>
      </c>
      <c r="P87" s="6">
        <v>0</v>
      </c>
    </row>
    <row r="88" spans="1:16" ht="9.9499999999999993" customHeight="1" x14ac:dyDescent="0.3">
      <c r="A88" s="23">
        <v>3</v>
      </c>
      <c r="B88" s="27" t="s">
        <v>50</v>
      </c>
      <c r="C88" s="12"/>
      <c r="D88" s="13"/>
      <c r="E88" s="12"/>
      <c r="F88" s="33"/>
      <c r="G88" s="12"/>
      <c r="H88" s="26"/>
      <c r="I88" s="12"/>
      <c r="J88" s="12"/>
      <c r="K88" s="26"/>
      <c r="L88" s="12"/>
      <c r="M88" s="51"/>
      <c r="N88" s="6"/>
      <c r="O88" s="10"/>
      <c r="P88" s="6"/>
    </row>
    <row r="89" spans="1:16" s="7" customFormat="1" ht="9.9499999999999993" customHeight="1" x14ac:dyDescent="0.3">
      <c r="A89" s="23"/>
      <c r="B89" s="27" t="s">
        <v>106</v>
      </c>
      <c r="C89" s="12">
        <v>27.63</v>
      </c>
      <c r="D89" s="13">
        <v>7</v>
      </c>
      <c r="E89" s="12">
        <v>7</v>
      </c>
      <c r="F89" s="33">
        <f t="shared" si="3"/>
        <v>0.25334781035106768</v>
      </c>
      <c r="G89" s="12">
        <v>0</v>
      </c>
      <c r="H89" s="26">
        <v>0</v>
      </c>
      <c r="I89" s="12">
        <v>0</v>
      </c>
      <c r="J89" s="12">
        <v>0</v>
      </c>
      <c r="K89" s="26">
        <v>0</v>
      </c>
      <c r="L89" s="12">
        <v>0</v>
      </c>
      <c r="M89" s="51">
        <v>0</v>
      </c>
      <c r="N89" s="6">
        <v>0</v>
      </c>
      <c r="O89" s="10">
        <f t="shared" si="4"/>
        <v>0</v>
      </c>
      <c r="P89" s="6">
        <v>0</v>
      </c>
    </row>
    <row r="90" spans="1:16" ht="9.9499999999999993" customHeight="1" x14ac:dyDescent="0.3">
      <c r="A90" s="23">
        <v>4</v>
      </c>
      <c r="B90" s="27" t="s">
        <v>135</v>
      </c>
      <c r="C90" s="12">
        <v>9.34</v>
      </c>
      <c r="D90" s="13">
        <v>0</v>
      </c>
      <c r="E90" s="12">
        <v>0</v>
      </c>
      <c r="F90" s="33">
        <f t="shared" si="3"/>
        <v>0</v>
      </c>
      <c r="G90" s="12">
        <v>0</v>
      </c>
      <c r="H90" s="26">
        <v>0</v>
      </c>
      <c r="I90" s="12">
        <v>0</v>
      </c>
      <c r="J90" s="12">
        <v>0</v>
      </c>
      <c r="K90" s="26">
        <v>0</v>
      </c>
      <c r="L90" s="12">
        <v>0</v>
      </c>
      <c r="M90" s="51">
        <v>0.1</v>
      </c>
      <c r="N90" s="6">
        <v>0</v>
      </c>
      <c r="O90" s="10">
        <v>0</v>
      </c>
      <c r="P90" s="6">
        <v>0</v>
      </c>
    </row>
    <row r="91" spans="1:16" ht="9.9499999999999993" customHeight="1" x14ac:dyDescent="0.3">
      <c r="A91" s="23">
        <v>5</v>
      </c>
      <c r="B91" s="27" t="s">
        <v>79</v>
      </c>
      <c r="C91" s="12"/>
      <c r="D91" s="13"/>
      <c r="E91" s="12"/>
      <c r="F91" s="33"/>
      <c r="G91" s="12"/>
      <c r="H91" s="26"/>
      <c r="I91" s="12"/>
      <c r="J91" s="12"/>
      <c r="K91" s="26"/>
      <c r="L91" s="12"/>
      <c r="M91" s="51"/>
      <c r="N91" s="6"/>
      <c r="O91" s="10"/>
      <c r="P91" s="6"/>
    </row>
    <row r="92" spans="1:16" ht="9.9499999999999993" customHeight="1" x14ac:dyDescent="0.3">
      <c r="A92" s="23"/>
      <c r="B92" s="27" t="s">
        <v>88</v>
      </c>
      <c r="C92" s="12">
        <v>1235.28</v>
      </c>
      <c r="D92" s="13">
        <v>623</v>
      </c>
      <c r="E92" s="12">
        <v>623</v>
      </c>
      <c r="F92" s="33">
        <f t="shared" si="3"/>
        <v>0.50433909720873005</v>
      </c>
      <c r="G92" s="12">
        <v>62</v>
      </c>
      <c r="H92" s="26">
        <v>9.9518459069020862E-2</v>
      </c>
      <c r="I92" s="12">
        <v>47</v>
      </c>
      <c r="J92" s="12">
        <v>5</v>
      </c>
      <c r="K92" s="26">
        <f t="shared" ref="K92:K141" si="5">J92/G92</f>
        <v>8.0645161290322578E-2</v>
      </c>
      <c r="L92" s="12">
        <v>62</v>
      </c>
      <c r="M92" s="51">
        <v>0.1</v>
      </c>
      <c r="N92" s="6">
        <v>62</v>
      </c>
      <c r="O92" s="10">
        <f t="shared" si="4"/>
        <v>9.9518459069020862E-2</v>
      </c>
      <c r="P92" s="6">
        <v>20</v>
      </c>
    </row>
    <row r="93" spans="1:16" ht="9.9499999999999993" customHeight="1" x14ac:dyDescent="0.3">
      <c r="A93" s="23"/>
      <c r="B93" s="27" t="s">
        <v>89</v>
      </c>
      <c r="C93" s="12">
        <v>46.48</v>
      </c>
      <c r="D93" s="13">
        <v>0</v>
      </c>
      <c r="E93" s="12">
        <v>0</v>
      </c>
      <c r="F93" s="33">
        <f t="shared" si="3"/>
        <v>0</v>
      </c>
      <c r="G93" s="12">
        <v>0</v>
      </c>
      <c r="H93" s="26">
        <v>0</v>
      </c>
      <c r="I93" s="12">
        <v>0</v>
      </c>
      <c r="J93" s="12">
        <v>0</v>
      </c>
      <c r="K93" s="26">
        <v>0</v>
      </c>
      <c r="L93" s="12">
        <v>0</v>
      </c>
      <c r="M93" s="51">
        <v>0.1</v>
      </c>
      <c r="N93" s="6">
        <v>0</v>
      </c>
      <c r="O93" s="10">
        <v>0</v>
      </c>
      <c r="P93" s="6">
        <v>0</v>
      </c>
    </row>
    <row r="94" spans="1:16" ht="9.9499999999999993" customHeight="1" x14ac:dyDescent="0.3">
      <c r="A94" s="23"/>
      <c r="B94" s="27" t="s">
        <v>107</v>
      </c>
      <c r="C94" s="12">
        <v>135.83000000000001</v>
      </c>
      <c r="D94" s="13">
        <v>86</v>
      </c>
      <c r="E94" s="12">
        <v>86</v>
      </c>
      <c r="F94" s="33">
        <f t="shared" si="3"/>
        <v>0.63314437164102177</v>
      </c>
      <c r="G94" s="12">
        <v>0</v>
      </c>
      <c r="H94" s="26">
        <v>0</v>
      </c>
      <c r="I94" s="12">
        <v>0</v>
      </c>
      <c r="J94" s="12">
        <v>0</v>
      </c>
      <c r="K94" s="26">
        <v>0</v>
      </c>
      <c r="L94" s="12">
        <v>8</v>
      </c>
      <c r="M94" s="51">
        <v>0.1</v>
      </c>
      <c r="N94" s="6">
        <v>0</v>
      </c>
      <c r="O94" s="10">
        <v>0</v>
      </c>
      <c r="P94" s="6">
        <v>0</v>
      </c>
    </row>
    <row r="95" spans="1:16" ht="9.9499999999999993" customHeight="1" x14ac:dyDescent="0.3">
      <c r="A95" s="23"/>
      <c r="B95" s="27" t="s">
        <v>108</v>
      </c>
      <c r="C95" s="12">
        <v>39.729999999999997</v>
      </c>
      <c r="D95" s="13">
        <v>20</v>
      </c>
      <c r="E95" s="12">
        <v>20</v>
      </c>
      <c r="F95" s="33">
        <f t="shared" si="3"/>
        <v>0.50339793606846217</v>
      </c>
      <c r="G95" s="12">
        <v>0</v>
      </c>
      <c r="H95" s="26">
        <v>0</v>
      </c>
      <c r="I95" s="12">
        <v>0</v>
      </c>
      <c r="J95" s="12">
        <v>0</v>
      </c>
      <c r="K95" s="26">
        <v>0</v>
      </c>
      <c r="L95" s="12">
        <v>2</v>
      </c>
      <c r="M95" s="51">
        <v>0.1</v>
      </c>
      <c r="N95" s="6">
        <v>0</v>
      </c>
      <c r="O95" s="10">
        <v>0</v>
      </c>
      <c r="P95" s="6">
        <v>0</v>
      </c>
    </row>
    <row r="96" spans="1:16" ht="9.9499999999999993" customHeight="1" x14ac:dyDescent="0.3">
      <c r="A96" s="23">
        <v>6</v>
      </c>
      <c r="B96" s="27" t="s">
        <v>136</v>
      </c>
      <c r="C96" s="12">
        <v>229.9</v>
      </c>
      <c r="D96" s="13">
        <v>201</v>
      </c>
      <c r="E96" s="12">
        <v>201</v>
      </c>
      <c r="F96" s="33">
        <f t="shared" si="3"/>
        <v>0.87429317094388859</v>
      </c>
      <c r="G96" s="12">
        <v>20</v>
      </c>
      <c r="H96" s="26">
        <v>9.950248756218906E-2</v>
      </c>
      <c r="I96" s="12">
        <v>2</v>
      </c>
      <c r="J96" s="12">
        <v>8</v>
      </c>
      <c r="K96" s="26">
        <f t="shared" si="5"/>
        <v>0.4</v>
      </c>
      <c r="L96" s="12">
        <v>20</v>
      </c>
      <c r="M96" s="51">
        <v>0.1</v>
      </c>
      <c r="N96" s="6">
        <v>20</v>
      </c>
      <c r="O96" s="10">
        <f t="shared" si="4"/>
        <v>9.950248756218906E-2</v>
      </c>
      <c r="P96" s="6">
        <v>2</v>
      </c>
    </row>
    <row r="97" spans="1:18" ht="9.9499999999999993" customHeight="1" x14ac:dyDescent="0.3">
      <c r="A97" s="23">
        <v>7</v>
      </c>
      <c r="B97" s="27" t="s">
        <v>51</v>
      </c>
      <c r="C97" s="12"/>
      <c r="D97" s="13"/>
      <c r="E97" s="12"/>
      <c r="F97" s="33"/>
      <c r="G97" s="12"/>
      <c r="H97" s="26"/>
      <c r="I97" s="12"/>
      <c r="J97" s="12"/>
      <c r="K97" s="26"/>
      <c r="L97" s="12"/>
      <c r="M97" s="51"/>
      <c r="N97" s="6"/>
      <c r="O97" s="10"/>
      <c r="P97" s="6"/>
    </row>
    <row r="98" spans="1:18" ht="9.9499999999999993" customHeight="1" x14ac:dyDescent="0.3">
      <c r="A98" s="23"/>
      <c r="B98" s="27" t="s">
        <v>109</v>
      </c>
      <c r="C98" s="12">
        <v>72.7</v>
      </c>
      <c r="D98" s="13">
        <v>36</v>
      </c>
      <c r="E98" s="12">
        <v>36</v>
      </c>
      <c r="F98" s="33">
        <f t="shared" si="3"/>
        <v>0.49518569463548828</v>
      </c>
      <c r="G98" s="12">
        <v>3</v>
      </c>
      <c r="H98" s="26">
        <v>8.3333333333333329E-2</v>
      </c>
      <c r="I98" s="12">
        <v>0</v>
      </c>
      <c r="J98" s="12">
        <v>0</v>
      </c>
      <c r="K98" s="26">
        <f t="shared" si="5"/>
        <v>0</v>
      </c>
      <c r="L98" s="12">
        <v>3</v>
      </c>
      <c r="M98" s="51">
        <v>0.1</v>
      </c>
      <c r="N98" s="6">
        <v>3</v>
      </c>
      <c r="O98" s="10">
        <f t="shared" si="4"/>
        <v>8.3333333333333329E-2</v>
      </c>
      <c r="P98" s="6">
        <v>0</v>
      </c>
    </row>
    <row r="99" spans="1:18" ht="9.9499999999999993" customHeight="1" x14ac:dyDescent="0.3">
      <c r="A99" s="23"/>
      <c r="B99" s="27" t="s">
        <v>110</v>
      </c>
      <c r="C99" s="12">
        <v>36.79</v>
      </c>
      <c r="D99" s="13">
        <v>6</v>
      </c>
      <c r="E99" s="12">
        <v>6</v>
      </c>
      <c r="F99" s="33">
        <f t="shared" si="3"/>
        <v>0.16308779559662953</v>
      </c>
      <c r="G99" s="12">
        <v>0</v>
      </c>
      <c r="H99" s="26">
        <v>0</v>
      </c>
      <c r="I99" s="12">
        <v>0</v>
      </c>
      <c r="J99" s="12">
        <v>0</v>
      </c>
      <c r="K99" s="26">
        <v>0</v>
      </c>
      <c r="L99" s="12">
        <v>0</v>
      </c>
      <c r="M99" s="51">
        <v>0.1</v>
      </c>
      <c r="N99" s="6">
        <v>0</v>
      </c>
      <c r="O99" s="10">
        <f t="shared" si="4"/>
        <v>0</v>
      </c>
      <c r="P99" s="6">
        <v>0</v>
      </c>
    </row>
    <row r="100" spans="1:18" ht="9.9499999999999993" customHeight="1" x14ac:dyDescent="0.3">
      <c r="A100" s="23">
        <v>8</v>
      </c>
      <c r="B100" s="27" t="s">
        <v>52</v>
      </c>
      <c r="C100" s="12"/>
      <c r="D100" s="13"/>
      <c r="E100" s="12"/>
      <c r="F100" s="33"/>
      <c r="G100" s="12"/>
      <c r="H100" s="26"/>
      <c r="I100" s="12"/>
      <c r="J100" s="12"/>
      <c r="K100" s="26"/>
      <c r="L100" s="12"/>
      <c r="M100" s="51"/>
      <c r="N100" s="6"/>
      <c r="O100" s="10"/>
      <c r="P100" s="6"/>
    </row>
    <row r="101" spans="1:18" ht="9.9499999999999993" customHeight="1" x14ac:dyDescent="0.3">
      <c r="A101" s="23"/>
      <c r="B101" s="27" t="s">
        <v>111</v>
      </c>
      <c r="C101" s="12">
        <v>12.66</v>
      </c>
      <c r="D101" s="14">
        <v>15</v>
      </c>
      <c r="E101" s="12">
        <v>15</v>
      </c>
      <c r="F101" s="33">
        <f t="shared" si="3"/>
        <v>1.1848341232227488</v>
      </c>
      <c r="G101" s="12">
        <v>1</v>
      </c>
      <c r="H101" s="26">
        <v>6.6666666666666666E-2</v>
      </c>
      <c r="I101" s="12">
        <v>0</v>
      </c>
      <c r="J101" s="12">
        <v>0</v>
      </c>
      <c r="K101" s="26">
        <f t="shared" si="5"/>
        <v>0</v>
      </c>
      <c r="L101" s="12">
        <v>1</v>
      </c>
      <c r="M101" s="51">
        <v>0.1</v>
      </c>
      <c r="N101" s="6">
        <v>1</v>
      </c>
      <c r="O101" s="10">
        <f t="shared" si="4"/>
        <v>6.6666666666666666E-2</v>
      </c>
      <c r="P101" s="6">
        <v>0</v>
      </c>
    </row>
    <row r="102" spans="1:18" ht="9.9499999999999993" customHeight="1" x14ac:dyDescent="0.3">
      <c r="A102" s="23">
        <v>9</v>
      </c>
      <c r="B102" s="27" t="s">
        <v>70</v>
      </c>
      <c r="C102" s="12">
        <v>37.19</v>
      </c>
      <c r="D102" s="13">
        <v>3</v>
      </c>
      <c r="E102" s="12">
        <v>3</v>
      </c>
      <c r="F102" s="33">
        <f t="shared" si="3"/>
        <v>8.0666845926324282E-2</v>
      </c>
      <c r="G102" s="12">
        <v>0</v>
      </c>
      <c r="H102" s="26">
        <v>0</v>
      </c>
      <c r="I102" s="12">
        <v>0</v>
      </c>
      <c r="J102" s="12">
        <v>0</v>
      </c>
      <c r="K102" s="26">
        <v>0</v>
      </c>
      <c r="L102" s="12">
        <v>0</v>
      </c>
      <c r="M102" s="51">
        <v>0.1</v>
      </c>
      <c r="N102" s="6">
        <v>0</v>
      </c>
      <c r="O102" s="10">
        <f t="shared" si="4"/>
        <v>0</v>
      </c>
      <c r="P102" s="6">
        <v>0</v>
      </c>
    </row>
    <row r="103" spans="1:18" ht="9.9499999999999993" customHeight="1" x14ac:dyDescent="0.3">
      <c r="A103" s="23"/>
      <c r="B103" s="27" t="s">
        <v>67</v>
      </c>
      <c r="C103" s="12"/>
      <c r="D103" s="5"/>
      <c r="E103" s="12"/>
      <c r="F103" s="33"/>
      <c r="G103" s="12"/>
      <c r="H103" s="26"/>
      <c r="I103" s="12"/>
      <c r="J103" s="12"/>
      <c r="K103" s="26"/>
      <c r="L103" s="12"/>
      <c r="M103" s="51"/>
      <c r="N103" s="6"/>
      <c r="O103" s="10"/>
      <c r="P103" s="6"/>
    </row>
    <row r="104" spans="1:18" ht="9.9499999999999993" customHeight="1" x14ac:dyDescent="0.3">
      <c r="A104" s="23">
        <v>10</v>
      </c>
      <c r="B104" s="27" t="s">
        <v>112</v>
      </c>
      <c r="C104" s="12">
        <v>72.05</v>
      </c>
      <c r="D104" s="5">
        <v>11</v>
      </c>
      <c r="E104" s="12">
        <v>11</v>
      </c>
      <c r="F104" s="33">
        <f t="shared" si="3"/>
        <v>0.15267175572519084</v>
      </c>
      <c r="G104" s="12">
        <v>1</v>
      </c>
      <c r="H104" s="26">
        <v>9.0909090909090912E-2</v>
      </c>
      <c r="I104" s="12">
        <v>1</v>
      </c>
      <c r="J104" s="12">
        <v>0</v>
      </c>
      <c r="K104" s="26">
        <v>0</v>
      </c>
      <c r="L104" s="12">
        <v>1</v>
      </c>
      <c r="M104" s="51">
        <v>0.1</v>
      </c>
      <c r="N104" s="6">
        <v>1</v>
      </c>
      <c r="O104" s="10">
        <f t="shared" si="4"/>
        <v>9.0909090909090912E-2</v>
      </c>
      <c r="P104" s="6">
        <v>1</v>
      </c>
    </row>
    <row r="105" spans="1:18" ht="9.9499999999999993" customHeight="1" x14ac:dyDescent="0.3">
      <c r="A105" s="23">
        <v>11</v>
      </c>
      <c r="B105" s="27" t="s">
        <v>113</v>
      </c>
      <c r="C105" s="12">
        <v>111.64</v>
      </c>
      <c r="D105" s="5">
        <v>14</v>
      </c>
      <c r="E105" s="12">
        <v>14</v>
      </c>
      <c r="F105" s="33">
        <f t="shared" si="3"/>
        <v>0.1254030813328556</v>
      </c>
      <c r="G105" s="12">
        <v>1</v>
      </c>
      <c r="H105" s="26">
        <v>7.1428571428571425E-2</v>
      </c>
      <c r="I105" s="12">
        <v>0</v>
      </c>
      <c r="J105" s="12">
        <v>0</v>
      </c>
      <c r="K105" s="26">
        <v>0</v>
      </c>
      <c r="L105" s="12">
        <v>1</v>
      </c>
      <c r="M105" s="51">
        <v>0.1</v>
      </c>
      <c r="N105" s="6">
        <v>1</v>
      </c>
      <c r="O105" s="10">
        <f t="shared" si="4"/>
        <v>7.1428571428571425E-2</v>
      </c>
      <c r="P105" s="6">
        <v>0</v>
      </c>
    </row>
    <row r="106" spans="1:18" ht="69" customHeight="1" x14ac:dyDescent="0.3">
      <c r="A106" s="23">
        <v>12</v>
      </c>
      <c r="B106" s="27" t="s">
        <v>72</v>
      </c>
      <c r="C106" s="12"/>
      <c r="D106" s="13"/>
      <c r="E106" s="12"/>
      <c r="F106" s="33"/>
      <c r="G106" s="12"/>
      <c r="H106" s="26"/>
      <c r="I106" s="12"/>
      <c r="J106" s="12"/>
      <c r="K106" s="26"/>
      <c r="L106" s="12"/>
      <c r="M106" s="51"/>
      <c r="N106" s="6"/>
      <c r="O106" s="10"/>
      <c r="P106" s="6"/>
    </row>
    <row r="107" spans="1:18" s="15" customFormat="1" ht="9.9499999999999993" customHeight="1" x14ac:dyDescent="0.3">
      <c r="A107" s="67" t="s">
        <v>53</v>
      </c>
      <c r="B107" s="67"/>
      <c r="C107" s="34">
        <f>SUM(C105,C104,C102,C101,C99,C98,C96,C95,C94,C93,C92,C90,C89,C87,C85)</f>
        <v>2267.1799999999998</v>
      </c>
      <c r="D107" s="4">
        <v>1053</v>
      </c>
      <c r="E107" s="4">
        <f>SUM(E85:E106)</f>
        <v>1053</v>
      </c>
      <c r="F107" s="36">
        <f t="shared" si="3"/>
        <v>0.46445363844070608</v>
      </c>
      <c r="G107" s="4">
        <v>91</v>
      </c>
      <c r="H107" s="44">
        <v>8.6419753086419748E-2</v>
      </c>
      <c r="I107" s="4">
        <v>50</v>
      </c>
      <c r="J107" s="4">
        <f>SUM(J85:J106)</f>
        <v>13</v>
      </c>
      <c r="K107" s="44">
        <f t="shared" si="5"/>
        <v>0.14285714285714285</v>
      </c>
      <c r="L107" s="4">
        <f>SUM(L85:L106)</f>
        <v>101</v>
      </c>
      <c r="M107" s="53">
        <f>L107/E107</f>
        <v>9.5916429249762583E-2</v>
      </c>
      <c r="N107" s="4">
        <f>SUM(N85:N106)</f>
        <v>91</v>
      </c>
      <c r="O107" s="45">
        <f t="shared" si="4"/>
        <v>8.6419753086419748E-2</v>
      </c>
      <c r="P107" s="4">
        <f>SUM(P85:P106)</f>
        <v>23</v>
      </c>
    </row>
    <row r="108" spans="1:18" ht="9.9499999999999993" customHeight="1" x14ac:dyDescent="0.3">
      <c r="A108" s="70" t="s">
        <v>54</v>
      </c>
      <c r="B108" s="70"/>
      <c r="C108" s="12"/>
      <c r="D108" s="13"/>
      <c r="E108" s="12"/>
      <c r="F108" s="33"/>
      <c r="G108" s="12"/>
      <c r="H108" s="26"/>
      <c r="I108" s="12"/>
      <c r="J108" s="12"/>
      <c r="K108" s="26"/>
      <c r="L108" s="12"/>
      <c r="M108" s="51"/>
      <c r="N108" s="6"/>
      <c r="O108" s="10"/>
      <c r="P108" s="6"/>
    </row>
    <row r="109" spans="1:18" ht="9.9499999999999993" customHeight="1" x14ac:dyDescent="0.3">
      <c r="A109" s="23">
        <v>1</v>
      </c>
      <c r="B109" s="27" t="s">
        <v>55</v>
      </c>
      <c r="C109" s="12"/>
      <c r="D109" s="13"/>
      <c r="E109" s="12"/>
      <c r="F109" s="33"/>
      <c r="G109" s="12"/>
      <c r="H109" s="26"/>
      <c r="I109" s="12"/>
      <c r="J109" s="12"/>
      <c r="K109" s="26"/>
      <c r="L109" s="12"/>
      <c r="M109" s="51"/>
      <c r="N109" s="6"/>
      <c r="O109" s="10"/>
      <c r="P109" s="6"/>
    </row>
    <row r="110" spans="1:18" ht="9.9499999999999993" customHeight="1" x14ac:dyDescent="0.3">
      <c r="A110" s="23"/>
      <c r="B110" s="27" t="s">
        <v>114</v>
      </c>
      <c r="C110" s="12">
        <v>15.37</v>
      </c>
      <c r="D110" s="13">
        <v>0</v>
      </c>
      <c r="E110" s="12">
        <v>0</v>
      </c>
      <c r="F110" s="33">
        <f t="shared" si="3"/>
        <v>0</v>
      </c>
      <c r="G110" s="12">
        <v>0</v>
      </c>
      <c r="H110" s="26">
        <v>0</v>
      </c>
      <c r="I110" s="12">
        <v>0</v>
      </c>
      <c r="J110" s="12">
        <v>0</v>
      </c>
      <c r="K110" s="26">
        <v>0</v>
      </c>
      <c r="L110" s="12">
        <v>0</v>
      </c>
      <c r="M110" s="51">
        <v>0</v>
      </c>
      <c r="N110" s="6">
        <v>0</v>
      </c>
      <c r="O110" s="10">
        <v>0</v>
      </c>
      <c r="P110" s="6">
        <v>0</v>
      </c>
    </row>
    <row r="111" spans="1:18" ht="9.9499999999999993" customHeight="1" x14ac:dyDescent="0.3">
      <c r="A111" s="23"/>
      <c r="B111" s="27" t="s">
        <v>115</v>
      </c>
      <c r="C111" s="12">
        <v>44.88</v>
      </c>
      <c r="D111" s="13">
        <v>0</v>
      </c>
      <c r="E111" s="12">
        <v>0</v>
      </c>
      <c r="F111" s="33">
        <f t="shared" si="3"/>
        <v>0</v>
      </c>
      <c r="G111" s="12">
        <v>0</v>
      </c>
      <c r="H111" s="26">
        <v>0</v>
      </c>
      <c r="I111" s="12">
        <v>0</v>
      </c>
      <c r="J111" s="12">
        <v>0</v>
      </c>
      <c r="K111" s="26">
        <v>0</v>
      </c>
      <c r="L111" s="12">
        <v>0</v>
      </c>
      <c r="M111" s="51">
        <v>0</v>
      </c>
      <c r="N111" s="6">
        <v>0</v>
      </c>
      <c r="O111" s="10">
        <v>0</v>
      </c>
      <c r="P111" s="6">
        <v>0</v>
      </c>
    </row>
    <row r="112" spans="1:18" s="7" customFormat="1" ht="9.9499999999999993" customHeight="1" x14ac:dyDescent="0.3">
      <c r="A112" s="23">
        <v>2</v>
      </c>
      <c r="B112" s="27" t="s">
        <v>56</v>
      </c>
      <c r="C112" s="12">
        <v>26.11</v>
      </c>
      <c r="D112" s="13">
        <v>0</v>
      </c>
      <c r="E112" s="12">
        <v>0</v>
      </c>
      <c r="F112" s="33">
        <f t="shared" si="3"/>
        <v>0</v>
      </c>
      <c r="G112" s="12">
        <v>0</v>
      </c>
      <c r="H112" s="26">
        <v>0</v>
      </c>
      <c r="I112" s="12">
        <v>0</v>
      </c>
      <c r="J112" s="12">
        <v>0</v>
      </c>
      <c r="K112" s="26">
        <v>0</v>
      </c>
      <c r="L112" s="12">
        <v>0</v>
      </c>
      <c r="M112" s="51">
        <v>0</v>
      </c>
      <c r="N112" s="6">
        <v>0</v>
      </c>
      <c r="O112" s="10">
        <v>0</v>
      </c>
      <c r="P112" s="6">
        <v>0</v>
      </c>
      <c r="R112" s="16"/>
    </row>
    <row r="113" spans="1:16" ht="9.9499999999999993" customHeight="1" x14ac:dyDescent="0.3">
      <c r="A113" s="23">
        <v>3</v>
      </c>
      <c r="B113" s="27" t="s">
        <v>57</v>
      </c>
      <c r="C113" s="12"/>
      <c r="D113" s="13"/>
      <c r="E113" s="12"/>
      <c r="F113" s="33"/>
      <c r="G113" s="12"/>
      <c r="H113" s="26"/>
      <c r="I113" s="12"/>
      <c r="J113" s="12"/>
      <c r="K113" s="26"/>
      <c r="L113" s="12"/>
      <c r="M113" s="51"/>
      <c r="N113" s="6"/>
      <c r="O113" s="10"/>
      <c r="P113" s="6"/>
    </row>
    <row r="114" spans="1:16" ht="9.9499999999999993" customHeight="1" x14ac:dyDescent="0.3">
      <c r="A114" s="23"/>
      <c r="B114" s="27" t="s">
        <v>116</v>
      </c>
      <c r="C114" s="12">
        <v>37.22</v>
      </c>
      <c r="D114" s="13">
        <v>22</v>
      </c>
      <c r="E114" s="12">
        <v>22</v>
      </c>
      <c r="F114" s="33">
        <f t="shared" si="3"/>
        <v>0.59108006448146155</v>
      </c>
      <c r="G114" s="12">
        <v>2</v>
      </c>
      <c r="H114" s="26">
        <v>9.0909090909090912E-2</v>
      </c>
      <c r="I114" s="12">
        <v>0</v>
      </c>
      <c r="J114" s="12">
        <v>0</v>
      </c>
      <c r="K114" s="26">
        <v>0</v>
      </c>
      <c r="L114" s="12">
        <v>2</v>
      </c>
      <c r="M114" s="51">
        <v>0.1</v>
      </c>
      <c r="N114" s="6">
        <v>2</v>
      </c>
      <c r="O114" s="10">
        <f t="shared" si="4"/>
        <v>9.0909090909090912E-2</v>
      </c>
      <c r="P114" s="6">
        <v>0</v>
      </c>
    </row>
    <row r="115" spans="1:16" ht="9.9499999999999993" customHeight="1" x14ac:dyDescent="0.3">
      <c r="A115" s="23"/>
      <c r="B115" s="27" t="s">
        <v>91</v>
      </c>
      <c r="C115" s="12">
        <v>31.33</v>
      </c>
      <c r="D115" s="13">
        <v>11</v>
      </c>
      <c r="E115" s="12">
        <v>11</v>
      </c>
      <c r="F115" s="33">
        <f t="shared" si="3"/>
        <v>0.35110118097669968</v>
      </c>
      <c r="G115" s="12">
        <v>1</v>
      </c>
      <c r="H115" s="26">
        <v>9.0909090909090912E-2</v>
      </c>
      <c r="I115" s="12">
        <v>0</v>
      </c>
      <c r="J115" s="12">
        <v>0</v>
      </c>
      <c r="K115" s="26">
        <v>0</v>
      </c>
      <c r="L115" s="12">
        <v>1</v>
      </c>
      <c r="M115" s="51">
        <v>0.1</v>
      </c>
      <c r="N115" s="6">
        <v>1</v>
      </c>
      <c r="O115" s="10">
        <f t="shared" si="4"/>
        <v>9.0909090909090912E-2</v>
      </c>
      <c r="P115" s="6">
        <v>0</v>
      </c>
    </row>
    <row r="116" spans="1:16" s="7" customFormat="1" ht="9.9499999999999993" customHeight="1" x14ac:dyDescent="0.3">
      <c r="A116" s="23"/>
      <c r="B116" s="27" t="s">
        <v>117</v>
      </c>
      <c r="C116" s="12">
        <v>42.38</v>
      </c>
      <c r="D116" s="13">
        <v>4</v>
      </c>
      <c r="E116" s="12">
        <v>4</v>
      </c>
      <c r="F116" s="33">
        <f t="shared" si="3"/>
        <v>9.4384143463898063E-2</v>
      </c>
      <c r="G116" s="12">
        <v>0</v>
      </c>
      <c r="H116" s="26">
        <v>0</v>
      </c>
      <c r="I116" s="12">
        <v>0</v>
      </c>
      <c r="J116" s="12">
        <v>0</v>
      </c>
      <c r="K116" s="26">
        <v>0</v>
      </c>
      <c r="L116" s="12">
        <v>0</v>
      </c>
      <c r="M116" s="51">
        <v>0</v>
      </c>
      <c r="N116" s="6">
        <v>0</v>
      </c>
      <c r="O116" s="10">
        <f t="shared" si="4"/>
        <v>0</v>
      </c>
      <c r="P116" s="6">
        <v>0</v>
      </c>
    </row>
    <row r="117" spans="1:16" s="7" customFormat="1" ht="9.9499999999999993" customHeight="1" x14ac:dyDescent="0.3">
      <c r="A117" s="23">
        <v>4</v>
      </c>
      <c r="B117" s="27" t="s">
        <v>58</v>
      </c>
      <c r="C117" s="12">
        <v>12.3</v>
      </c>
      <c r="D117" s="13">
        <v>0</v>
      </c>
      <c r="E117" s="12">
        <v>0</v>
      </c>
      <c r="F117" s="33">
        <f t="shared" si="3"/>
        <v>0</v>
      </c>
      <c r="G117" s="12">
        <v>0</v>
      </c>
      <c r="H117" s="26">
        <v>0</v>
      </c>
      <c r="I117" s="12">
        <v>0</v>
      </c>
      <c r="J117" s="12">
        <v>0</v>
      </c>
      <c r="K117" s="26">
        <v>0</v>
      </c>
      <c r="L117" s="12">
        <v>0</v>
      </c>
      <c r="M117" s="51">
        <v>0</v>
      </c>
      <c r="N117" s="6">
        <v>0</v>
      </c>
      <c r="O117" s="10">
        <v>0</v>
      </c>
      <c r="P117" s="6">
        <v>0</v>
      </c>
    </row>
    <row r="118" spans="1:16" ht="9.9499999999999993" customHeight="1" x14ac:dyDescent="0.3">
      <c r="A118" s="23">
        <v>5</v>
      </c>
      <c r="B118" s="27" t="s">
        <v>59</v>
      </c>
      <c r="C118" s="12"/>
      <c r="D118" s="13"/>
      <c r="E118" s="12"/>
      <c r="F118" s="33"/>
      <c r="G118" s="12"/>
      <c r="H118" s="26"/>
      <c r="I118" s="12"/>
      <c r="J118" s="12"/>
      <c r="K118" s="26"/>
      <c r="L118" s="12"/>
      <c r="M118" s="51"/>
      <c r="N118" s="6"/>
      <c r="O118" s="10"/>
      <c r="P118" s="6"/>
    </row>
    <row r="119" spans="1:16" s="7" customFormat="1" ht="9.9499999999999993" customHeight="1" x14ac:dyDescent="0.3">
      <c r="A119" s="23"/>
      <c r="B119" s="27" t="s">
        <v>118</v>
      </c>
      <c r="C119" s="12">
        <v>225.75</v>
      </c>
      <c r="D119" s="13">
        <v>0</v>
      </c>
      <c r="E119" s="12">
        <v>0</v>
      </c>
      <c r="F119" s="33">
        <f t="shared" si="3"/>
        <v>0</v>
      </c>
      <c r="G119" s="12">
        <v>0</v>
      </c>
      <c r="H119" s="26">
        <v>0</v>
      </c>
      <c r="I119" s="12">
        <v>0</v>
      </c>
      <c r="J119" s="12">
        <v>0</v>
      </c>
      <c r="K119" s="26">
        <v>0</v>
      </c>
      <c r="L119" s="12">
        <v>0</v>
      </c>
      <c r="M119" s="51">
        <v>0</v>
      </c>
      <c r="N119" s="6">
        <v>0</v>
      </c>
      <c r="O119" s="10">
        <v>0</v>
      </c>
      <c r="P119" s="6">
        <v>0</v>
      </c>
    </row>
    <row r="120" spans="1:16" s="7" customFormat="1" ht="9.9499999999999993" customHeight="1" x14ac:dyDescent="0.3">
      <c r="A120" s="23">
        <v>6</v>
      </c>
      <c r="B120" s="27" t="s">
        <v>60</v>
      </c>
      <c r="C120" s="12"/>
      <c r="D120" s="13"/>
      <c r="E120" s="12"/>
      <c r="F120" s="33"/>
      <c r="G120" s="12"/>
      <c r="H120" s="26"/>
      <c r="I120" s="12"/>
      <c r="J120" s="12"/>
      <c r="K120" s="26"/>
      <c r="L120" s="12"/>
      <c r="M120" s="51"/>
      <c r="N120" s="6"/>
      <c r="O120" s="10"/>
      <c r="P120" s="6"/>
    </row>
    <row r="121" spans="1:16" s="7" customFormat="1" ht="9.9499999999999993" customHeight="1" x14ac:dyDescent="0.3">
      <c r="A121" s="23"/>
      <c r="B121" s="27" t="s">
        <v>119</v>
      </c>
      <c r="C121" s="12">
        <v>25.28</v>
      </c>
      <c r="D121" s="13"/>
      <c r="E121" s="12"/>
      <c r="F121" s="33">
        <f t="shared" si="3"/>
        <v>0</v>
      </c>
      <c r="G121" s="12">
        <v>0</v>
      </c>
      <c r="H121" s="26">
        <v>0</v>
      </c>
      <c r="I121" s="12">
        <v>0</v>
      </c>
      <c r="J121" s="12">
        <v>0</v>
      </c>
      <c r="K121" s="26">
        <v>0</v>
      </c>
      <c r="L121" s="12">
        <v>0</v>
      </c>
      <c r="M121" s="51">
        <v>0</v>
      </c>
      <c r="N121" s="6">
        <v>0</v>
      </c>
      <c r="O121" s="10">
        <v>0</v>
      </c>
      <c r="P121" s="6">
        <v>0</v>
      </c>
    </row>
    <row r="122" spans="1:16" ht="9.9499999999999993" customHeight="1" x14ac:dyDescent="0.3">
      <c r="A122" s="23"/>
      <c r="B122" s="27" t="s">
        <v>120</v>
      </c>
      <c r="C122" s="12">
        <v>144.30000000000001</v>
      </c>
      <c r="D122" s="14">
        <v>20</v>
      </c>
      <c r="E122" s="12">
        <v>20</v>
      </c>
      <c r="F122" s="33">
        <f t="shared" si="3"/>
        <v>0.13860013860013859</v>
      </c>
      <c r="G122" s="12">
        <v>0</v>
      </c>
      <c r="H122" s="26">
        <v>0</v>
      </c>
      <c r="I122" s="12">
        <v>0</v>
      </c>
      <c r="J122" s="12">
        <v>0</v>
      </c>
      <c r="K122" s="26">
        <v>0</v>
      </c>
      <c r="L122" s="12">
        <v>2</v>
      </c>
      <c r="M122" s="51">
        <v>0.1</v>
      </c>
      <c r="N122" s="6">
        <v>0</v>
      </c>
      <c r="O122" s="10">
        <f t="shared" si="4"/>
        <v>0</v>
      </c>
      <c r="P122" s="6">
        <v>0</v>
      </c>
    </row>
    <row r="123" spans="1:16" ht="9.9499999999999993" customHeight="1" x14ac:dyDescent="0.3">
      <c r="A123" s="23"/>
      <c r="B123" s="27" t="s">
        <v>121</v>
      </c>
      <c r="C123" s="12">
        <v>48.14</v>
      </c>
      <c r="D123" s="5">
        <v>5</v>
      </c>
      <c r="E123" s="12">
        <v>5</v>
      </c>
      <c r="F123" s="33">
        <f t="shared" si="3"/>
        <v>0.1038637307852098</v>
      </c>
      <c r="G123" s="12">
        <v>0</v>
      </c>
      <c r="H123" s="26">
        <v>0</v>
      </c>
      <c r="I123" s="12">
        <v>0</v>
      </c>
      <c r="J123" s="12">
        <v>0</v>
      </c>
      <c r="K123" s="26">
        <v>0</v>
      </c>
      <c r="L123" s="12">
        <v>0</v>
      </c>
      <c r="M123" s="51">
        <v>0</v>
      </c>
      <c r="N123" s="6">
        <v>0</v>
      </c>
      <c r="O123" s="10">
        <f t="shared" si="4"/>
        <v>0</v>
      </c>
      <c r="P123" s="6">
        <v>0</v>
      </c>
    </row>
    <row r="124" spans="1:16" s="7" customFormat="1" ht="9.9499999999999993" customHeight="1" x14ac:dyDescent="0.3">
      <c r="A124" s="23"/>
      <c r="B124" s="27" t="s">
        <v>122</v>
      </c>
      <c r="C124" s="12">
        <v>15.54</v>
      </c>
      <c r="D124" s="5"/>
      <c r="E124" s="12"/>
      <c r="F124" s="33">
        <f t="shared" si="3"/>
        <v>0</v>
      </c>
      <c r="G124" s="12">
        <v>0</v>
      </c>
      <c r="H124" s="26">
        <v>0</v>
      </c>
      <c r="I124" s="12">
        <v>0</v>
      </c>
      <c r="J124" s="12">
        <v>0</v>
      </c>
      <c r="K124" s="26">
        <v>0</v>
      </c>
      <c r="L124" s="12">
        <v>0</v>
      </c>
      <c r="M124" s="51">
        <v>0</v>
      </c>
      <c r="N124" s="6">
        <v>0</v>
      </c>
      <c r="O124" s="10">
        <v>0</v>
      </c>
      <c r="P124" s="6">
        <v>0</v>
      </c>
    </row>
    <row r="125" spans="1:16" s="7" customFormat="1" ht="9.9499999999999993" customHeight="1" x14ac:dyDescent="0.3">
      <c r="A125" s="23">
        <v>7</v>
      </c>
      <c r="B125" s="27" t="s">
        <v>61</v>
      </c>
      <c r="C125" s="12"/>
      <c r="D125" s="5"/>
      <c r="E125" s="12"/>
      <c r="F125" s="33"/>
      <c r="G125" s="12"/>
      <c r="H125" s="26"/>
      <c r="I125" s="12"/>
      <c r="J125" s="12"/>
      <c r="K125" s="26"/>
      <c r="L125" s="12"/>
      <c r="M125" s="51"/>
      <c r="N125" s="6"/>
      <c r="O125" s="10"/>
      <c r="P125" s="6"/>
    </row>
    <row r="126" spans="1:16" s="7" customFormat="1" ht="9.9499999999999993" customHeight="1" x14ac:dyDescent="0.3">
      <c r="A126" s="23"/>
      <c r="B126" s="27" t="s">
        <v>109</v>
      </c>
      <c r="C126" s="12">
        <v>65.569999999999993</v>
      </c>
      <c r="D126" s="5">
        <v>0</v>
      </c>
      <c r="E126" s="12">
        <v>0</v>
      </c>
      <c r="F126" s="33">
        <f t="shared" si="3"/>
        <v>0</v>
      </c>
      <c r="G126" s="12">
        <v>0</v>
      </c>
      <c r="H126" s="26">
        <v>0</v>
      </c>
      <c r="I126" s="12">
        <v>0</v>
      </c>
      <c r="J126" s="12">
        <v>0</v>
      </c>
      <c r="K126" s="26">
        <v>0</v>
      </c>
      <c r="L126" s="12">
        <v>0</v>
      </c>
      <c r="M126" s="51">
        <v>0</v>
      </c>
      <c r="N126" s="6">
        <v>0</v>
      </c>
      <c r="O126" s="10">
        <v>0</v>
      </c>
      <c r="P126" s="6">
        <v>0</v>
      </c>
    </row>
    <row r="127" spans="1:16" s="7" customFormat="1" ht="9.9499999999999993" customHeight="1" x14ac:dyDescent="0.3">
      <c r="A127" s="23"/>
      <c r="B127" s="27" t="s">
        <v>123</v>
      </c>
      <c r="C127" s="12">
        <v>212.69</v>
      </c>
      <c r="D127" s="5">
        <v>0</v>
      </c>
      <c r="E127" s="12">
        <v>0</v>
      </c>
      <c r="F127" s="33">
        <f t="shared" si="3"/>
        <v>0</v>
      </c>
      <c r="G127" s="12">
        <v>0</v>
      </c>
      <c r="H127" s="26">
        <v>0</v>
      </c>
      <c r="I127" s="12">
        <v>0</v>
      </c>
      <c r="J127" s="12">
        <v>0</v>
      </c>
      <c r="K127" s="26">
        <v>0</v>
      </c>
      <c r="L127" s="12">
        <v>0</v>
      </c>
      <c r="M127" s="51">
        <v>0</v>
      </c>
      <c r="N127" s="6">
        <v>0</v>
      </c>
      <c r="O127" s="10">
        <v>0</v>
      </c>
      <c r="P127" s="6">
        <v>0</v>
      </c>
    </row>
    <row r="128" spans="1:16" s="7" customFormat="1" ht="9.9499999999999993" customHeight="1" x14ac:dyDescent="0.3">
      <c r="A128" s="23"/>
      <c r="B128" s="27" t="s">
        <v>124</v>
      </c>
      <c r="C128" s="12">
        <v>1019.38</v>
      </c>
      <c r="D128" s="5">
        <v>360</v>
      </c>
      <c r="E128" s="12">
        <v>360</v>
      </c>
      <c r="F128" s="33">
        <f t="shared" si="3"/>
        <v>0.3531558398242069</v>
      </c>
      <c r="G128" s="12">
        <v>36</v>
      </c>
      <c r="H128" s="26">
        <v>0.1</v>
      </c>
      <c r="I128" s="12">
        <v>4</v>
      </c>
      <c r="J128" s="12">
        <v>10</v>
      </c>
      <c r="K128" s="26">
        <f t="shared" si="5"/>
        <v>0.27777777777777779</v>
      </c>
      <c r="L128" s="12">
        <v>36</v>
      </c>
      <c r="M128" s="51">
        <v>0.1</v>
      </c>
      <c r="N128" s="6">
        <v>36</v>
      </c>
      <c r="O128" s="10">
        <f t="shared" si="4"/>
        <v>0.1</v>
      </c>
      <c r="P128" s="6">
        <v>4</v>
      </c>
    </row>
    <row r="129" spans="1:16" s="7" customFormat="1" ht="9.9499999999999993" customHeight="1" x14ac:dyDescent="0.3">
      <c r="A129" s="23">
        <v>8</v>
      </c>
      <c r="B129" s="27" t="s">
        <v>62</v>
      </c>
      <c r="C129" s="12">
        <v>31.65</v>
      </c>
      <c r="D129" s="5">
        <v>8</v>
      </c>
      <c r="E129" s="12">
        <v>8</v>
      </c>
      <c r="F129" s="33">
        <f t="shared" si="3"/>
        <v>0.25276461295418645</v>
      </c>
      <c r="G129" s="12">
        <v>0</v>
      </c>
      <c r="H129" s="26">
        <v>0</v>
      </c>
      <c r="I129" s="12">
        <v>0</v>
      </c>
      <c r="J129" s="12">
        <v>0</v>
      </c>
      <c r="K129" s="26">
        <v>0</v>
      </c>
      <c r="L129" s="12">
        <v>0</v>
      </c>
      <c r="M129" s="51">
        <v>0</v>
      </c>
      <c r="N129" s="6">
        <v>0</v>
      </c>
      <c r="O129" s="10">
        <f t="shared" si="4"/>
        <v>0</v>
      </c>
      <c r="P129" s="6">
        <v>0</v>
      </c>
    </row>
    <row r="130" spans="1:16" s="7" customFormat="1" ht="9.9499999999999993" customHeight="1" x14ac:dyDescent="0.3">
      <c r="A130" s="23">
        <v>9</v>
      </c>
      <c r="B130" s="27" t="s">
        <v>63</v>
      </c>
      <c r="C130" s="12"/>
      <c r="D130" s="5"/>
      <c r="E130" s="12"/>
      <c r="F130" s="33"/>
      <c r="G130" s="12"/>
      <c r="H130" s="26"/>
      <c r="I130" s="12"/>
      <c r="J130" s="12"/>
      <c r="K130" s="26"/>
      <c r="L130" s="12"/>
      <c r="M130" s="51"/>
      <c r="N130" s="6"/>
      <c r="O130" s="10"/>
      <c r="P130" s="6"/>
    </row>
    <row r="131" spans="1:16" s="7" customFormat="1" ht="9.9499999999999993" customHeight="1" x14ac:dyDescent="0.3">
      <c r="A131" s="23"/>
      <c r="B131" s="27" t="s">
        <v>125</v>
      </c>
      <c r="C131" s="12">
        <v>284.08</v>
      </c>
      <c r="D131" s="5">
        <v>52</v>
      </c>
      <c r="E131" s="12">
        <v>52</v>
      </c>
      <c r="F131" s="33">
        <f t="shared" si="3"/>
        <v>0.18304702900591382</v>
      </c>
      <c r="G131" s="12">
        <v>4</v>
      </c>
      <c r="H131" s="26">
        <v>7.6923076923076927E-2</v>
      </c>
      <c r="I131" s="12">
        <v>0</v>
      </c>
      <c r="J131" s="12">
        <v>0</v>
      </c>
      <c r="K131" s="26">
        <v>0</v>
      </c>
      <c r="L131" s="12">
        <v>5</v>
      </c>
      <c r="M131" s="51">
        <v>0.1</v>
      </c>
      <c r="N131" s="6">
        <v>4</v>
      </c>
      <c r="O131" s="10">
        <f t="shared" si="4"/>
        <v>7.6923076923076927E-2</v>
      </c>
      <c r="P131" s="6">
        <v>0</v>
      </c>
    </row>
    <row r="132" spans="1:16" s="7" customFormat="1" ht="9.9499999999999993" customHeight="1" x14ac:dyDescent="0.3">
      <c r="A132" s="23"/>
      <c r="B132" s="27" t="s">
        <v>121</v>
      </c>
      <c r="C132" s="12">
        <v>50.82</v>
      </c>
      <c r="D132" s="5">
        <v>5</v>
      </c>
      <c r="E132" s="12">
        <v>5</v>
      </c>
      <c r="F132" s="33">
        <f t="shared" si="3"/>
        <v>9.8386462022825652E-2</v>
      </c>
      <c r="G132" s="12">
        <v>0</v>
      </c>
      <c r="H132" s="26">
        <v>0</v>
      </c>
      <c r="I132" s="12">
        <v>0</v>
      </c>
      <c r="J132" s="12">
        <v>0</v>
      </c>
      <c r="K132" s="26">
        <v>0</v>
      </c>
      <c r="L132" s="12">
        <v>0</v>
      </c>
      <c r="M132" s="51">
        <v>0</v>
      </c>
      <c r="N132" s="6">
        <v>0</v>
      </c>
      <c r="O132" s="10">
        <f t="shared" si="4"/>
        <v>0</v>
      </c>
      <c r="P132" s="6">
        <v>0</v>
      </c>
    </row>
    <row r="133" spans="1:16" ht="9.9499999999999993" customHeight="1" x14ac:dyDescent="0.3">
      <c r="A133" s="23"/>
      <c r="B133" s="27" t="s">
        <v>126</v>
      </c>
      <c r="C133" s="12">
        <v>105.93</v>
      </c>
      <c r="D133" s="5">
        <v>20</v>
      </c>
      <c r="E133" s="12">
        <v>20</v>
      </c>
      <c r="F133" s="33">
        <f t="shared" si="3"/>
        <v>0.18880392712168412</v>
      </c>
      <c r="G133" s="12">
        <v>2</v>
      </c>
      <c r="H133" s="26">
        <v>0.1</v>
      </c>
      <c r="I133" s="12">
        <v>0</v>
      </c>
      <c r="J133" s="12">
        <v>0</v>
      </c>
      <c r="K133" s="26">
        <v>0</v>
      </c>
      <c r="L133" s="12">
        <v>2</v>
      </c>
      <c r="M133" s="51">
        <v>0.1</v>
      </c>
      <c r="N133" s="6">
        <v>2</v>
      </c>
      <c r="O133" s="10">
        <f t="shared" si="4"/>
        <v>0.1</v>
      </c>
      <c r="P133" s="6">
        <v>0</v>
      </c>
    </row>
    <row r="134" spans="1:16" ht="9.9499999999999993" customHeight="1" x14ac:dyDescent="0.3">
      <c r="A134" s="23"/>
      <c r="B134" s="27" t="s">
        <v>127</v>
      </c>
      <c r="C134" s="12">
        <v>160.69999999999999</v>
      </c>
      <c r="D134" s="5"/>
      <c r="E134" s="12"/>
      <c r="F134" s="33">
        <f t="shared" si="3"/>
        <v>0</v>
      </c>
      <c r="G134" s="12">
        <v>0</v>
      </c>
      <c r="H134" s="26">
        <v>0</v>
      </c>
      <c r="I134" s="12">
        <v>0</v>
      </c>
      <c r="J134" s="12">
        <v>0</v>
      </c>
      <c r="K134" s="26">
        <v>0</v>
      </c>
      <c r="L134" s="12">
        <v>0</v>
      </c>
      <c r="M134" s="51">
        <v>0</v>
      </c>
      <c r="N134" s="6">
        <v>0</v>
      </c>
      <c r="O134" s="10">
        <v>0</v>
      </c>
      <c r="P134" s="6">
        <v>0</v>
      </c>
    </row>
    <row r="135" spans="1:16" ht="9.9499999999999993" customHeight="1" x14ac:dyDescent="0.3">
      <c r="A135" s="23">
        <v>10</v>
      </c>
      <c r="B135" s="27" t="s">
        <v>64</v>
      </c>
      <c r="C135" s="12">
        <v>38.04</v>
      </c>
      <c r="D135" s="5">
        <v>12</v>
      </c>
      <c r="E135" s="12">
        <v>12</v>
      </c>
      <c r="F135" s="33">
        <f t="shared" si="3"/>
        <v>0.31545741324921134</v>
      </c>
      <c r="G135" s="12">
        <v>0</v>
      </c>
      <c r="H135" s="26">
        <v>0</v>
      </c>
      <c r="I135" s="12">
        <v>0</v>
      </c>
      <c r="J135" s="12">
        <v>0</v>
      </c>
      <c r="K135" s="26">
        <v>0</v>
      </c>
      <c r="L135" s="12">
        <v>1</v>
      </c>
      <c r="M135" s="51">
        <v>0.1</v>
      </c>
      <c r="N135" s="6">
        <v>0</v>
      </c>
      <c r="O135" s="10">
        <f t="shared" si="4"/>
        <v>0</v>
      </c>
      <c r="P135" s="6">
        <v>0</v>
      </c>
    </row>
    <row r="136" spans="1:16" ht="9.9499999999999993" customHeight="1" x14ac:dyDescent="0.3">
      <c r="A136" s="58"/>
      <c r="B136" s="58" t="s">
        <v>19</v>
      </c>
      <c r="C136" s="12"/>
      <c r="D136" s="5"/>
      <c r="E136" s="12"/>
      <c r="F136" s="33"/>
      <c r="G136" s="12"/>
      <c r="H136" s="26"/>
      <c r="I136" s="12"/>
      <c r="J136" s="12"/>
      <c r="K136" s="26"/>
      <c r="L136" s="12"/>
      <c r="M136" s="51"/>
      <c r="N136" s="6"/>
      <c r="O136" s="10"/>
      <c r="P136" s="6"/>
    </row>
    <row r="137" spans="1:16" ht="29.25" customHeight="1" x14ac:dyDescent="0.3">
      <c r="A137" s="23">
        <v>11</v>
      </c>
      <c r="B137" s="27" t="s">
        <v>129</v>
      </c>
      <c r="C137" s="12">
        <v>156.69999999999999</v>
      </c>
      <c r="D137" s="14">
        <v>137</v>
      </c>
      <c r="E137" s="12">
        <v>137</v>
      </c>
      <c r="F137" s="33">
        <f t="shared" si="3"/>
        <v>0.8742820676451819</v>
      </c>
      <c r="G137" s="12">
        <v>13</v>
      </c>
      <c r="H137" s="26">
        <v>9.4890510948905105E-2</v>
      </c>
      <c r="I137" s="12">
        <v>6</v>
      </c>
      <c r="J137" s="12">
        <v>1</v>
      </c>
      <c r="K137" s="26">
        <f t="shared" si="5"/>
        <v>7.6923076923076927E-2</v>
      </c>
      <c r="L137" s="12">
        <v>13</v>
      </c>
      <c r="M137" s="51">
        <v>0.1</v>
      </c>
      <c r="N137" s="6">
        <v>13</v>
      </c>
      <c r="O137" s="10">
        <f t="shared" si="4"/>
        <v>9.4890510948905105E-2</v>
      </c>
      <c r="P137" s="6">
        <v>6</v>
      </c>
    </row>
    <row r="138" spans="1:16" ht="13.5" customHeight="1" x14ac:dyDescent="0.3">
      <c r="A138" s="58">
        <v>12</v>
      </c>
      <c r="B138" s="58" t="s">
        <v>130</v>
      </c>
      <c r="C138" s="12">
        <v>17.29</v>
      </c>
      <c r="D138" s="14">
        <v>0</v>
      </c>
      <c r="E138" s="12">
        <v>0</v>
      </c>
      <c r="F138" s="33">
        <f t="shared" si="3"/>
        <v>0</v>
      </c>
      <c r="G138" s="12">
        <v>0</v>
      </c>
      <c r="H138" s="26">
        <v>0</v>
      </c>
      <c r="I138" s="12">
        <v>0</v>
      </c>
      <c r="J138" s="12">
        <v>0</v>
      </c>
      <c r="K138" s="26">
        <v>0</v>
      </c>
      <c r="L138" s="12">
        <v>0</v>
      </c>
      <c r="M138" s="51">
        <v>0</v>
      </c>
      <c r="N138" s="6">
        <v>0</v>
      </c>
      <c r="O138" s="10">
        <v>0</v>
      </c>
      <c r="P138" s="6">
        <v>0</v>
      </c>
    </row>
    <row r="139" spans="1:16" ht="66" customHeight="1" x14ac:dyDescent="0.3">
      <c r="A139" s="23">
        <v>13</v>
      </c>
      <c r="B139" s="27" t="s">
        <v>72</v>
      </c>
      <c r="C139" s="12"/>
      <c r="D139" s="14"/>
      <c r="E139" s="12"/>
      <c r="F139" s="33"/>
      <c r="G139" s="12"/>
      <c r="H139" s="26"/>
      <c r="I139" s="12"/>
      <c r="J139" s="12"/>
      <c r="K139" s="26"/>
      <c r="L139" s="12"/>
      <c r="M139" s="51"/>
      <c r="N139" s="6"/>
      <c r="O139" s="10"/>
      <c r="P139" s="6"/>
    </row>
    <row r="140" spans="1:16" s="15" customFormat="1" ht="9.9499999999999993" customHeight="1" x14ac:dyDescent="0.3">
      <c r="A140" s="81" t="s">
        <v>65</v>
      </c>
      <c r="B140" s="81"/>
      <c r="C140" s="36">
        <f>SUM(C137,C135,C134,C133,C132,C131,C129,C128,C127,C126,C124,C123,C122,C121,C119,C117,C116,C115,C114,C112,C109)</f>
        <v>2733.9100000000003</v>
      </c>
      <c r="D140" s="4">
        <v>656</v>
      </c>
      <c r="E140" s="4">
        <f>SUM(E109:E139)</f>
        <v>656</v>
      </c>
      <c r="F140" s="36">
        <f t="shared" si="3"/>
        <v>0.23994937653397513</v>
      </c>
      <c r="G140" s="4">
        <v>58</v>
      </c>
      <c r="H140" s="44">
        <v>8.8414634146341459E-2</v>
      </c>
      <c r="I140" s="4">
        <v>10</v>
      </c>
      <c r="J140" s="4">
        <f>SUM(J109:J139)</f>
        <v>11</v>
      </c>
      <c r="K140" s="44">
        <f t="shared" si="5"/>
        <v>0.18965517241379309</v>
      </c>
      <c r="L140" s="4">
        <f>SUM(L109:L139)</f>
        <v>62</v>
      </c>
      <c r="M140" s="53">
        <f>L140/E140</f>
        <v>9.451219512195122E-2</v>
      </c>
      <c r="N140" s="4">
        <f>SUM(N109:N139)</f>
        <v>58</v>
      </c>
      <c r="O140" s="45">
        <f t="shared" si="4"/>
        <v>8.8414634146341459E-2</v>
      </c>
      <c r="P140" s="4">
        <f>SUM(P109:P139)</f>
        <v>10</v>
      </c>
    </row>
    <row r="141" spans="1:16" s="15" customFormat="1" ht="9.9499999999999993" customHeight="1" x14ac:dyDescent="0.3">
      <c r="A141" s="81" t="s">
        <v>66</v>
      </c>
      <c r="B141" s="81"/>
      <c r="C141" s="36">
        <f>SUM(C140,C107,C83,C44,C34,C28,C23)</f>
        <v>12478.769999999999</v>
      </c>
      <c r="D141" s="4">
        <v>3343</v>
      </c>
      <c r="E141" s="4">
        <f>SUM(E140,E107,E83,E44,E34,E28)</f>
        <v>3343</v>
      </c>
      <c r="F141" s="36">
        <f t="shared" si="3"/>
        <v>0.26789499285586643</v>
      </c>
      <c r="G141" s="4">
        <v>266</v>
      </c>
      <c r="H141" s="44">
        <v>7.9569249177385587E-2</v>
      </c>
      <c r="I141" s="4">
        <v>60</v>
      </c>
      <c r="J141" s="4">
        <f>SUM(J140,J107,J83,J44,J34,J28)</f>
        <v>47</v>
      </c>
      <c r="K141" s="44">
        <f t="shared" si="5"/>
        <v>0.17669172932330826</v>
      </c>
      <c r="L141" s="4">
        <f>SUM(L140,L107,L83,L44,L34,L28,L23)</f>
        <v>319</v>
      </c>
      <c r="M141" s="53">
        <f>L141/E141</f>
        <v>9.542327250972181E-2</v>
      </c>
      <c r="N141" s="22">
        <f>SUM(N140,N107,N83,N44,N34,N28)</f>
        <v>266</v>
      </c>
      <c r="O141" s="45">
        <f t="shared" si="4"/>
        <v>7.9569249177385587E-2</v>
      </c>
      <c r="P141" s="22">
        <f>SUM(P140,P107,P83,P44,P34,P28)</f>
        <v>33</v>
      </c>
    </row>
    <row r="142" spans="1:16" ht="16.5" customHeight="1" x14ac:dyDescent="0.3">
      <c r="K142" s="39"/>
      <c r="L142" s="40"/>
      <c r="M142" s="54"/>
      <c r="N142" s="3"/>
      <c r="O142" s="3"/>
      <c r="P142" s="3"/>
    </row>
    <row r="143" spans="1:16" s="17" customFormat="1" ht="10.5" customHeight="1" x14ac:dyDescent="0.25">
      <c r="A143" s="78" t="s">
        <v>75</v>
      </c>
      <c r="B143" s="78"/>
      <c r="C143" s="78"/>
      <c r="D143" s="78"/>
      <c r="E143" s="78"/>
      <c r="F143" s="78"/>
      <c r="G143" s="78"/>
      <c r="H143" s="41"/>
      <c r="I143" s="41"/>
      <c r="J143" s="29"/>
      <c r="K143" s="42"/>
      <c r="L143" s="43"/>
      <c r="M143" s="55"/>
      <c r="N143" s="18"/>
      <c r="O143" s="18"/>
      <c r="P143" s="18"/>
    </row>
    <row r="144" spans="1:16" s="17" customFormat="1" ht="18.75" customHeight="1" x14ac:dyDescent="0.25">
      <c r="A144" s="78"/>
      <c r="B144" s="78"/>
      <c r="C144" s="78"/>
      <c r="D144" s="78"/>
      <c r="E144" s="78"/>
      <c r="F144" s="78"/>
      <c r="G144" s="78"/>
      <c r="H144" s="41"/>
      <c r="I144" s="41"/>
      <c r="J144" s="29"/>
      <c r="K144" s="41" t="s">
        <v>73</v>
      </c>
      <c r="L144" s="29"/>
      <c r="M144" s="57"/>
      <c r="N144" s="57"/>
      <c r="O144" s="79">
        <v>44977</v>
      </c>
      <c r="P144" s="80"/>
    </row>
  </sheetData>
  <mergeCells count="44">
    <mergeCell ref="A143:G144"/>
    <mergeCell ref="O144:P144"/>
    <mergeCell ref="A108:B108"/>
    <mergeCell ref="A140:B140"/>
    <mergeCell ref="A141:B141"/>
    <mergeCell ref="A107:B107"/>
    <mergeCell ref="A29:B29"/>
    <mergeCell ref="A34:B34"/>
    <mergeCell ref="A35:B35"/>
    <mergeCell ref="A44:B44"/>
    <mergeCell ref="A45:B45"/>
    <mergeCell ref="A83:B83"/>
    <mergeCell ref="A84:B84"/>
    <mergeCell ref="J7:K7"/>
    <mergeCell ref="L7:M7"/>
    <mergeCell ref="N7:P7"/>
    <mergeCell ref="A28:B28"/>
    <mergeCell ref="N8:N11"/>
    <mergeCell ref="O8:O11"/>
    <mergeCell ref="P8:P11"/>
    <mergeCell ref="J8:J11"/>
    <mergeCell ref="K8:K11"/>
    <mergeCell ref="L8:L11"/>
    <mergeCell ref="A13:B13"/>
    <mergeCell ref="A24:B24"/>
    <mergeCell ref="I8:I11"/>
    <mergeCell ref="M8:M11"/>
    <mergeCell ref="A23:B23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  <mergeCell ref="H8:H11"/>
    <mergeCell ref="L6:P6"/>
    <mergeCell ref="G7:I7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Медведь Гималайский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2022-06-17T01:01:32Z</cp:lastPrinted>
  <dcterms:created xsi:type="dcterms:W3CDTF">2021-01-12T05:36:13Z</dcterms:created>
  <dcterms:modified xsi:type="dcterms:W3CDTF">2023-02-16T09:08:50Z</dcterms:modified>
</cp:coreProperties>
</file>