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nzahurnaeva\Desktop\КВОТЫ\КВОТЫ 23_24\ОБЩЕСТВЕННЫЕ ОБСУЖДЕНИЯ\ПРОЕКТ КВОТ 2023-2024 на сайт\"/>
    </mc:Choice>
  </mc:AlternateContent>
  <bookViews>
    <workbookView xWindow="0" yWindow="0" windowWidth="15600" windowHeight="7635"/>
  </bookViews>
  <sheets>
    <sheet name="Изюбр" sheetId="6" r:id="rId1"/>
  </sheets>
  <definedNames>
    <definedName name="к10">10%</definedName>
    <definedName name="к12">12%</definedName>
    <definedName name="к20">20%</definedName>
    <definedName name="к3">3%</definedName>
    <definedName name="к30">30%</definedName>
    <definedName name="к35">35%</definedName>
    <definedName name="к7">7%</definedName>
    <definedName name="к75">75%</definedName>
    <definedName name="к8">8%</definedName>
    <definedName name="ка15">15%</definedName>
    <definedName name="ка5">5%</definedName>
    <definedName name="_xlnm.Print_Area" localSheetId="0">Изюбр!$A$1:$AB$318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80" i="6" l="1"/>
  <c r="AA280" i="6"/>
  <c r="Z280" i="6"/>
  <c r="Y280" i="6"/>
  <c r="E280" i="6"/>
  <c r="AB161" i="6"/>
  <c r="AA161" i="6"/>
  <c r="Z161" i="6"/>
  <c r="Y161" i="6"/>
  <c r="AB130" i="6"/>
  <c r="AA130" i="6"/>
  <c r="Z130" i="6"/>
  <c r="Y130" i="6"/>
  <c r="X130" i="6"/>
  <c r="S40" i="6" l="1"/>
  <c r="S39" i="6"/>
  <c r="W40" i="6"/>
  <c r="W39" i="6"/>
  <c r="F39" i="6"/>
  <c r="F40" i="6"/>
  <c r="D22" i="6" l="1"/>
  <c r="G22" i="6"/>
  <c r="I27" i="6"/>
  <c r="D27" i="6"/>
  <c r="G27" i="6"/>
  <c r="T45" i="6"/>
  <c r="I45" i="6"/>
  <c r="D45" i="6"/>
  <c r="G45" i="6"/>
  <c r="G76" i="6"/>
  <c r="D82" i="6"/>
  <c r="I82" i="6"/>
  <c r="G82" i="6"/>
  <c r="I93" i="6"/>
  <c r="D93" i="6"/>
  <c r="G93" i="6"/>
  <c r="I130" i="6"/>
  <c r="G130" i="6"/>
  <c r="M130" i="6"/>
  <c r="L130" i="6"/>
  <c r="G155" i="6"/>
  <c r="G189" i="6"/>
  <c r="G203" i="6"/>
  <c r="G216" i="6"/>
  <c r="G254" i="6"/>
  <c r="G280" i="6"/>
  <c r="I312" i="6"/>
  <c r="G312" i="6"/>
  <c r="S35" i="6" l="1"/>
  <c r="S36" i="6"/>
  <c r="S17" i="6"/>
  <c r="S304" i="6" l="1"/>
  <c r="S305" i="6"/>
  <c r="S306" i="6"/>
  <c r="S307" i="6"/>
  <c r="S308" i="6"/>
  <c r="S309" i="6"/>
  <c r="S295" i="6"/>
  <c r="S296" i="6"/>
  <c r="S297" i="6"/>
  <c r="S288" i="6"/>
  <c r="C254" i="6"/>
  <c r="S212" i="6"/>
  <c r="S213" i="6"/>
  <c r="E254" i="6"/>
  <c r="J254" i="6"/>
  <c r="K254" i="6"/>
  <c r="L254" i="6"/>
  <c r="M254" i="6"/>
  <c r="N254" i="6"/>
  <c r="S254" i="6" s="1"/>
  <c r="O254" i="6"/>
  <c r="P254" i="6"/>
  <c r="Q254" i="6"/>
  <c r="R254" i="6"/>
  <c r="T254" i="6"/>
  <c r="V254" i="6"/>
  <c r="X254" i="6"/>
  <c r="Y254" i="6"/>
  <c r="Z254" i="6"/>
  <c r="AA254" i="6"/>
  <c r="AB254" i="6"/>
  <c r="F257" i="6"/>
  <c r="F258" i="6"/>
  <c r="F260" i="6"/>
  <c r="S105" i="6"/>
  <c r="S106" i="6"/>
  <c r="S85" i="6"/>
  <c r="S86" i="6"/>
  <c r="S64" i="6"/>
  <c r="S65" i="6"/>
  <c r="S66" i="6"/>
  <c r="S54" i="6"/>
  <c r="F254" i="6" l="1"/>
  <c r="W254" i="6"/>
  <c r="U254" i="6"/>
  <c r="C203" i="6" l="1"/>
  <c r="C76" i="6" l="1"/>
  <c r="C22" i="6" l="1"/>
  <c r="R312" i="6" l="1"/>
  <c r="Q312" i="6"/>
  <c r="P312" i="6"/>
  <c r="O312" i="6"/>
  <c r="N312" i="6"/>
  <c r="R280" i="6"/>
  <c r="Q280" i="6"/>
  <c r="P280" i="6"/>
  <c r="O280" i="6"/>
  <c r="N280" i="6"/>
  <c r="R203" i="6"/>
  <c r="Q203" i="6"/>
  <c r="P203" i="6"/>
  <c r="O203" i="6"/>
  <c r="N203" i="6"/>
  <c r="X161" i="6"/>
  <c r="V161" i="6"/>
  <c r="T161" i="6"/>
  <c r="R161" i="6"/>
  <c r="Q161" i="6"/>
  <c r="P161" i="6"/>
  <c r="O161" i="6"/>
  <c r="N161" i="6"/>
  <c r="R155" i="6"/>
  <c r="Q155" i="6"/>
  <c r="P155" i="6"/>
  <c r="O155" i="6"/>
  <c r="N155" i="6"/>
  <c r="X93" i="6" l="1"/>
  <c r="R93" i="6"/>
  <c r="Q93" i="6"/>
  <c r="P93" i="6"/>
  <c r="O93" i="6"/>
  <c r="N93" i="6"/>
  <c r="R22" i="6"/>
  <c r="Q22" i="6"/>
  <c r="P22" i="6"/>
  <c r="O22" i="6"/>
  <c r="N22" i="6" l="1"/>
  <c r="C161" i="6"/>
  <c r="E161" i="6"/>
  <c r="U161" i="6" s="1"/>
  <c r="M312" i="6" l="1"/>
  <c r="L312" i="6"/>
  <c r="K312" i="6"/>
  <c r="J312" i="6"/>
  <c r="AB312" i="6"/>
  <c r="AA312" i="6"/>
  <c r="Z312" i="6"/>
  <c r="Y312" i="6"/>
  <c r="X312" i="6"/>
  <c r="V312" i="6"/>
  <c r="T312" i="6"/>
  <c r="E312" i="6"/>
  <c r="M280" i="6"/>
  <c r="L280" i="6"/>
  <c r="K280" i="6"/>
  <c r="J280" i="6"/>
  <c r="AB216" i="6"/>
  <c r="AA216" i="6"/>
  <c r="Z216" i="6"/>
  <c r="Y216" i="6"/>
  <c r="X216" i="6"/>
  <c r="V216" i="6"/>
  <c r="T216" i="6"/>
  <c r="R216" i="6"/>
  <c r="Q216" i="6"/>
  <c r="P216" i="6"/>
  <c r="O216" i="6"/>
  <c r="N216" i="6"/>
  <c r="M216" i="6"/>
  <c r="L216" i="6"/>
  <c r="K216" i="6"/>
  <c r="J216" i="6"/>
  <c r="AB203" i="6"/>
  <c r="AA203" i="6"/>
  <c r="Z203" i="6"/>
  <c r="Y203" i="6"/>
  <c r="X203" i="6"/>
  <c r="V203" i="6"/>
  <c r="T203" i="6"/>
  <c r="AB189" i="6"/>
  <c r="AA189" i="6"/>
  <c r="Z189" i="6"/>
  <c r="Y189" i="6"/>
  <c r="X189" i="6"/>
  <c r="V189" i="6"/>
  <c r="T189" i="6"/>
  <c r="R189" i="6"/>
  <c r="Q189" i="6"/>
  <c r="P189" i="6"/>
  <c r="O189" i="6"/>
  <c r="N189" i="6"/>
  <c r="M189" i="6"/>
  <c r="L189" i="6"/>
  <c r="K189" i="6"/>
  <c r="J189" i="6"/>
  <c r="AB155" i="6"/>
  <c r="AA155" i="6"/>
  <c r="Z155" i="6"/>
  <c r="Y155" i="6"/>
  <c r="X155" i="6"/>
  <c r="V155" i="6"/>
  <c r="T155" i="6"/>
  <c r="M155" i="6"/>
  <c r="L155" i="6"/>
  <c r="K155" i="6"/>
  <c r="J155" i="6"/>
  <c r="U312" i="6" l="1"/>
  <c r="X82" i="6"/>
  <c r="Y82" i="6"/>
  <c r="Z82" i="6"/>
  <c r="AA82" i="6"/>
  <c r="AB82" i="6"/>
  <c r="AB93" i="6"/>
  <c r="AA93" i="6"/>
  <c r="Z93" i="6"/>
  <c r="Y93" i="6"/>
  <c r="V93" i="6"/>
  <c r="T93" i="6"/>
  <c r="M93" i="6"/>
  <c r="L93" i="6"/>
  <c r="K93" i="6"/>
  <c r="J93" i="6"/>
  <c r="V82" i="6"/>
  <c r="R82" i="6"/>
  <c r="Q82" i="6"/>
  <c r="P82" i="6"/>
  <c r="O82" i="6"/>
  <c r="N82" i="6"/>
  <c r="M82" i="6"/>
  <c r="L82" i="6"/>
  <c r="AB76" i="6"/>
  <c r="AA76" i="6"/>
  <c r="Z76" i="6"/>
  <c r="Y76" i="6"/>
  <c r="X76" i="6"/>
  <c r="V76" i="6"/>
  <c r="T76" i="6"/>
  <c r="R76" i="6"/>
  <c r="Q76" i="6"/>
  <c r="P76" i="6"/>
  <c r="O76" i="6"/>
  <c r="N76" i="6"/>
  <c r="M76" i="6"/>
  <c r="L76" i="6"/>
  <c r="K76" i="6"/>
  <c r="J76" i="6"/>
  <c r="AB45" i="6"/>
  <c r="AA45" i="6"/>
  <c r="Z45" i="6"/>
  <c r="Y45" i="6"/>
  <c r="X45" i="6"/>
  <c r="V45" i="6"/>
  <c r="E45" i="6"/>
  <c r="U45" i="6" s="1"/>
  <c r="X27" i="6"/>
  <c r="V27" i="6"/>
  <c r="T27" i="6"/>
  <c r="R27" i="6"/>
  <c r="Q27" i="6"/>
  <c r="P27" i="6"/>
  <c r="O27" i="6"/>
  <c r="N27" i="6"/>
  <c r="M27" i="6"/>
  <c r="L27" i="6"/>
  <c r="AB22" i="6"/>
  <c r="AA22" i="6"/>
  <c r="Z22" i="6"/>
  <c r="Y22" i="6"/>
  <c r="X22" i="6"/>
  <c r="V22" i="6"/>
  <c r="T22" i="6"/>
  <c r="M22" i="6"/>
  <c r="L22" i="6"/>
  <c r="K22" i="6"/>
  <c r="J22" i="6"/>
  <c r="Y313" i="6" l="1"/>
  <c r="J313" i="6"/>
  <c r="Z313" i="6"/>
  <c r="K313" i="6"/>
  <c r="L313" i="6"/>
  <c r="T313" i="6"/>
  <c r="M313" i="6"/>
  <c r="W16" i="6"/>
  <c r="W17" i="6"/>
  <c r="W18" i="6"/>
  <c r="W19" i="6"/>
  <c r="W20" i="6"/>
  <c r="W24" i="6"/>
  <c r="W26" i="6"/>
  <c r="W30" i="6"/>
  <c r="W32" i="6"/>
  <c r="W34" i="6"/>
  <c r="W35" i="6"/>
  <c r="W36" i="6"/>
  <c r="W37" i="6"/>
  <c r="W41" i="6"/>
  <c r="W42" i="6"/>
  <c r="W43" i="6"/>
  <c r="W48" i="6"/>
  <c r="W49" i="6"/>
  <c r="W51" i="6"/>
  <c r="W52" i="6"/>
  <c r="W54" i="6"/>
  <c r="W55" i="6"/>
  <c r="W56" i="6"/>
  <c r="W58" i="6"/>
  <c r="W59" i="6"/>
  <c r="W60" i="6"/>
  <c r="W62" i="6"/>
  <c r="W64" i="6"/>
  <c r="W65" i="6"/>
  <c r="W66" i="6"/>
  <c r="W67" i="6"/>
  <c r="W68" i="6"/>
  <c r="W69" i="6"/>
  <c r="W71" i="6"/>
  <c r="W73" i="6"/>
  <c r="W74" i="6"/>
  <c r="W78" i="6"/>
  <c r="W79" i="6"/>
  <c r="W81" i="6"/>
  <c r="W85" i="6"/>
  <c r="W86" i="6"/>
  <c r="W87" i="6"/>
  <c r="W89" i="6"/>
  <c r="W90" i="6"/>
  <c r="W96" i="6"/>
  <c r="W98" i="6"/>
  <c r="W100" i="6"/>
  <c r="W102" i="6"/>
  <c r="W103" i="6"/>
  <c r="W105" i="6"/>
  <c r="W106" i="6"/>
  <c r="W108" i="6"/>
  <c r="W109" i="6"/>
  <c r="W110" i="6"/>
  <c r="W111" i="6"/>
  <c r="W113" i="6"/>
  <c r="W114" i="6"/>
  <c r="W116" i="6"/>
  <c r="W118" i="6"/>
  <c r="W119" i="6"/>
  <c r="W120" i="6"/>
  <c r="W122" i="6"/>
  <c r="W123" i="6"/>
  <c r="W125" i="6"/>
  <c r="W126" i="6"/>
  <c r="W127" i="6"/>
  <c r="W128" i="6"/>
  <c r="W132" i="6"/>
  <c r="W134" i="6"/>
  <c r="W136" i="6"/>
  <c r="W140" i="6"/>
  <c r="W141" i="6"/>
  <c r="W142" i="6"/>
  <c r="W143" i="6"/>
  <c r="W145" i="6"/>
  <c r="W147" i="6"/>
  <c r="W148" i="6"/>
  <c r="W150" i="6"/>
  <c r="W151" i="6"/>
  <c r="W153" i="6"/>
  <c r="W164" i="6"/>
  <c r="W165" i="6"/>
  <c r="W167" i="6"/>
  <c r="W168" i="6"/>
  <c r="W171" i="6"/>
  <c r="W172" i="6"/>
  <c r="W173" i="6"/>
  <c r="W174" i="6"/>
  <c r="W178" i="6"/>
  <c r="W180" i="6"/>
  <c r="W181" i="6"/>
  <c r="W182" i="6"/>
  <c r="W183" i="6"/>
  <c r="W191" i="6"/>
  <c r="W193" i="6"/>
  <c r="W194" i="6"/>
  <c r="W195" i="6"/>
  <c r="W196" i="6"/>
  <c r="W206" i="6"/>
  <c r="W207" i="6"/>
  <c r="W208" i="6"/>
  <c r="W209" i="6"/>
  <c r="W212" i="6"/>
  <c r="W213" i="6"/>
  <c r="W223" i="6"/>
  <c r="W224" i="6"/>
  <c r="W225" i="6"/>
  <c r="W226" i="6"/>
  <c r="W228" i="6"/>
  <c r="W231" i="6"/>
  <c r="W232" i="6"/>
  <c r="W233" i="6"/>
  <c r="W238" i="6"/>
  <c r="W239" i="6"/>
  <c r="W240" i="6"/>
  <c r="W241" i="6"/>
  <c r="W264" i="6"/>
  <c r="W266" i="6"/>
  <c r="W269" i="6"/>
  <c r="W270" i="6"/>
  <c r="W271" i="6"/>
  <c r="W272" i="6"/>
  <c r="W273" i="6"/>
  <c r="W274" i="6"/>
  <c r="W276" i="6"/>
  <c r="W277" i="6"/>
  <c r="W278" i="6"/>
  <c r="W283" i="6"/>
  <c r="W284" i="6"/>
  <c r="W285" i="6"/>
  <c r="W287" i="6"/>
  <c r="W288" i="6"/>
  <c r="W289" i="6"/>
  <c r="W292" i="6"/>
  <c r="W294" i="6"/>
  <c r="W295" i="6"/>
  <c r="W296" i="6"/>
  <c r="W297" i="6"/>
  <c r="W299" i="6"/>
  <c r="W300" i="6"/>
  <c r="W301" i="6"/>
  <c r="W302" i="6"/>
  <c r="W304" i="6"/>
  <c r="W305" i="6"/>
  <c r="W306" i="6"/>
  <c r="W307" i="6"/>
  <c r="W308" i="6"/>
  <c r="W309" i="6"/>
  <c r="W15" i="6"/>
  <c r="X280" i="6" l="1"/>
  <c r="V280" i="6"/>
  <c r="V130" i="6"/>
  <c r="AB313" i="6"/>
  <c r="AA313" i="6"/>
  <c r="X313" i="6" l="1"/>
  <c r="V313" i="6"/>
  <c r="S24" i="6"/>
  <c r="S26" i="6"/>
  <c r="S37" i="6"/>
  <c r="S41" i="6"/>
  <c r="S42" i="6"/>
  <c r="S43" i="6"/>
  <c r="S49" i="6"/>
  <c r="S51" i="6"/>
  <c r="S52" i="6"/>
  <c r="S56" i="6"/>
  <c r="S60" i="6"/>
  <c r="S62" i="6"/>
  <c r="S67" i="6"/>
  <c r="S68" i="6"/>
  <c r="S69" i="6"/>
  <c r="S78" i="6"/>
  <c r="S79" i="6"/>
  <c r="S81" i="6"/>
  <c r="S93" i="6"/>
  <c r="S96" i="6"/>
  <c r="S98" i="6"/>
  <c r="S100" i="6"/>
  <c r="S102" i="6"/>
  <c r="S103" i="6"/>
  <c r="S108" i="6"/>
  <c r="S109" i="6"/>
  <c r="S110" i="6"/>
  <c r="S111" i="6"/>
  <c r="S116" i="6"/>
  <c r="S118" i="6"/>
  <c r="S119" i="6"/>
  <c r="S120" i="6"/>
  <c r="S122" i="6"/>
  <c r="S123" i="6"/>
  <c r="S134" i="6"/>
  <c r="S136" i="6"/>
  <c r="S140" i="6"/>
  <c r="S141" i="6"/>
  <c r="S142" i="6"/>
  <c r="S143" i="6"/>
  <c r="S145" i="6"/>
  <c r="S147" i="6"/>
  <c r="S148" i="6"/>
  <c r="S150" i="6"/>
  <c r="S151" i="6"/>
  <c r="S155" i="6"/>
  <c r="S164" i="6"/>
  <c r="S165" i="6"/>
  <c r="S180" i="6"/>
  <c r="S182" i="6"/>
  <c r="S189" i="6"/>
  <c r="S191" i="6"/>
  <c r="S193" i="6"/>
  <c r="S194" i="6"/>
  <c r="S195" i="6"/>
  <c r="S196" i="6"/>
  <c r="S231" i="6"/>
  <c r="S241" i="6"/>
  <c r="S264" i="6"/>
  <c r="S266" i="6"/>
  <c r="S269" i="6"/>
  <c r="S270" i="6"/>
  <c r="S271" i="6"/>
  <c r="S272" i="6"/>
  <c r="S273" i="6"/>
  <c r="S274" i="6"/>
  <c r="S276" i="6"/>
  <c r="S280" i="6"/>
  <c r="S285" i="6"/>
  <c r="S292" i="6"/>
  <c r="S300" i="6"/>
  <c r="S301" i="6"/>
  <c r="S312" i="6"/>
  <c r="F16" i="6"/>
  <c r="F17" i="6"/>
  <c r="F18" i="6"/>
  <c r="F19" i="6"/>
  <c r="F20" i="6"/>
  <c r="F24" i="6"/>
  <c r="F26" i="6"/>
  <c r="F30" i="6"/>
  <c r="F32" i="6"/>
  <c r="F34" i="6"/>
  <c r="F35" i="6"/>
  <c r="F36" i="6"/>
  <c r="F37" i="6"/>
  <c r="F41" i="6"/>
  <c r="F42" i="6"/>
  <c r="F43" i="6"/>
  <c r="F48" i="6"/>
  <c r="F49" i="6"/>
  <c r="F51" i="6"/>
  <c r="F52" i="6"/>
  <c r="F54" i="6"/>
  <c r="F55" i="6"/>
  <c r="F56" i="6"/>
  <c r="F57" i="6"/>
  <c r="F58" i="6"/>
  <c r="F59" i="6"/>
  <c r="F60" i="6"/>
  <c r="F62" i="6"/>
  <c r="F64" i="6"/>
  <c r="F65" i="6"/>
  <c r="F66" i="6"/>
  <c r="F67" i="6"/>
  <c r="F68" i="6"/>
  <c r="F69" i="6"/>
  <c r="F71" i="6"/>
  <c r="F72" i="6"/>
  <c r="F73" i="6"/>
  <c r="F74" i="6"/>
  <c r="F78" i="6"/>
  <c r="F79" i="6"/>
  <c r="F81" i="6"/>
  <c r="F85" i="6"/>
  <c r="F86" i="6"/>
  <c r="F87" i="6"/>
  <c r="F89" i="6"/>
  <c r="F90" i="6"/>
  <c r="F96" i="6"/>
  <c r="F98" i="6"/>
  <c r="F100" i="6"/>
  <c r="F102" i="6"/>
  <c r="F103" i="6"/>
  <c r="F105" i="6"/>
  <c r="F106" i="6"/>
  <c r="F108" i="6"/>
  <c r="F109" i="6"/>
  <c r="F110" i="6"/>
  <c r="F111" i="6"/>
  <c r="F113" i="6"/>
  <c r="F114" i="6"/>
  <c r="F116" i="6"/>
  <c r="F118" i="6"/>
  <c r="F119" i="6"/>
  <c r="F120" i="6"/>
  <c r="F122" i="6"/>
  <c r="F123" i="6"/>
  <c r="F125" i="6"/>
  <c r="F126" i="6"/>
  <c r="F127" i="6"/>
  <c r="F128" i="6"/>
  <c r="F132" i="6"/>
  <c r="F134" i="6"/>
  <c r="F136" i="6"/>
  <c r="F138" i="6"/>
  <c r="F140" i="6"/>
  <c r="F141" i="6"/>
  <c r="F142" i="6"/>
  <c r="F143" i="6"/>
  <c r="F145" i="6"/>
  <c r="F147" i="6"/>
  <c r="F148" i="6"/>
  <c r="F150" i="6"/>
  <c r="F151" i="6"/>
  <c r="F152" i="6"/>
  <c r="F153" i="6"/>
  <c r="F164" i="6"/>
  <c r="F165" i="6"/>
  <c r="F167" i="6"/>
  <c r="F168" i="6"/>
  <c r="F169" i="6"/>
  <c r="F171" i="6"/>
  <c r="F172" i="6"/>
  <c r="F173" i="6"/>
  <c r="F174" i="6"/>
  <c r="F176" i="6"/>
  <c r="F177" i="6"/>
  <c r="F178" i="6"/>
  <c r="F180" i="6"/>
  <c r="F181" i="6"/>
  <c r="F182" i="6"/>
  <c r="F183" i="6"/>
  <c r="F184" i="6"/>
  <c r="F185" i="6"/>
  <c r="F186" i="6"/>
  <c r="F187" i="6"/>
  <c r="F191" i="6"/>
  <c r="F193" i="6"/>
  <c r="F194" i="6"/>
  <c r="F195" i="6"/>
  <c r="F196" i="6"/>
  <c r="F197" i="6"/>
  <c r="F198" i="6"/>
  <c r="F206" i="6"/>
  <c r="F207" i="6"/>
  <c r="F208" i="6"/>
  <c r="F209" i="6"/>
  <c r="F210" i="6"/>
  <c r="F212" i="6"/>
  <c r="F213" i="6"/>
  <c r="F214" i="6"/>
  <c r="F219" i="6"/>
  <c r="F220" i="6"/>
  <c r="F221" i="6"/>
  <c r="F223" i="6"/>
  <c r="F224" i="6"/>
  <c r="F225" i="6"/>
  <c r="F226" i="6"/>
  <c r="F227" i="6"/>
  <c r="F228" i="6"/>
  <c r="F230" i="6"/>
  <c r="F231" i="6"/>
  <c r="F232" i="6"/>
  <c r="F233" i="6"/>
  <c r="F234" i="6"/>
  <c r="F235" i="6"/>
  <c r="F236" i="6"/>
  <c r="F238" i="6"/>
  <c r="F239" i="6"/>
  <c r="F240" i="6"/>
  <c r="F241" i="6"/>
  <c r="F243" i="6"/>
  <c r="F244" i="6"/>
  <c r="F245" i="6"/>
  <c r="F246" i="6"/>
  <c r="F247" i="6"/>
  <c r="F261" i="6"/>
  <c r="F262" i="6"/>
  <c r="F263" i="6"/>
  <c r="F264" i="6"/>
  <c r="F266" i="6"/>
  <c r="F267" i="6"/>
  <c r="F269" i="6"/>
  <c r="F270" i="6"/>
  <c r="F271" i="6"/>
  <c r="F272" i="6"/>
  <c r="F273" i="6"/>
  <c r="F274" i="6"/>
  <c r="F276" i="6"/>
  <c r="F277" i="6"/>
  <c r="F278" i="6"/>
  <c r="F283" i="6"/>
  <c r="F284" i="6"/>
  <c r="F285" i="6"/>
  <c r="F287" i="6"/>
  <c r="F288" i="6"/>
  <c r="F289" i="6"/>
  <c r="F290" i="6"/>
  <c r="F292" i="6"/>
  <c r="F294" i="6"/>
  <c r="F295" i="6"/>
  <c r="F296" i="6"/>
  <c r="F297" i="6"/>
  <c r="F299" i="6"/>
  <c r="F300" i="6"/>
  <c r="F301" i="6"/>
  <c r="F302" i="6"/>
  <c r="F304" i="6"/>
  <c r="F305" i="6"/>
  <c r="F306" i="6"/>
  <c r="F307" i="6"/>
  <c r="F308" i="6"/>
  <c r="F309" i="6"/>
  <c r="W312" i="6" l="1"/>
  <c r="C130" i="6"/>
  <c r="W280" i="6" l="1"/>
  <c r="U280" i="6"/>
  <c r="E216" i="6"/>
  <c r="E203" i="6"/>
  <c r="E189" i="6"/>
  <c r="E155" i="6"/>
  <c r="E130" i="6"/>
  <c r="U130" i="6" s="1"/>
  <c r="E93" i="6"/>
  <c r="E82" i="6"/>
  <c r="E76" i="6"/>
  <c r="W45" i="6"/>
  <c r="E27" i="6"/>
  <c r="E22" i="6"/>
  <c r="U22" i="6" s="1"/>
  <c r="W216" i="6" l="1"/>
  <c r="U216" i="6"/>
  <c r="W155" i="6"/>
  <c r="U155" i="6"/>
  <c r="W82" i="6"/>
  <c r="U82" i="6"/>
  <c r="W189" i="6"/>
  <c r="U189" i="6"/>
  <c r="W27" i="6"/>
  <c r="U27" i="6"/>
  <c r="W93" i="6"/>
  <c r="U93" i="6"/>
  <c r="W203" i="6"/>
  <c r="U203" i="6"/>
  <c r="W76" i="6"/>
  <c r="U76" i="6"/>
  <c r="W22" i="6"/>
  <c r="E313" i="6"/>
  <c r="U313" i="6" s="1"/>
  <c r="F130" i="6"/>
  <c r="W130" i="6"/>
  <c r="F76" i="6"/>
  <c r="C312" i="6"/>
  <c r="F312" i="6" s="1"/>
  <c r="W313" i="6" l="1"/>
  <c r="C93" i="6" l="1"/>
  <c r="F93" i="6" s="1"/>
  <c r="C280" i="6" l="1"/>
  <c r="F280" i="6" s="1"/>
  <c r="S216" i="6" l="1"/>
  <c r="C216" i="6"/>
  <c r="F216" i="6" s="1"/>
  <c r="C189" i="6" l="1"/>
  <c r="F189" i="6" s="1"/>
  <c r="C155" i="6" l="1"/>
  <c r="F155" i="6" s="1"/>
  <c r="R130" i="6" l="1"/>
  <c r="Q130" i="6"/>
  <c r="P130" i="6"/>
  <c r="P313" i="6" s="1"/>
  <c r="O130" i="6"/>
  <c r="N130" i="6"/>
  <c r="S130" i="6" l="1"/>
  <c r="O45" i="6"/>
  <c r="O313" i="6" s="1"/>
  <c r="S27" i="6"/>
  <c r="S82" i="6"/>
  <c r="S76" i="6"/>
  <c r="C45" i="6"/>
  <c r="F45" i="6" s="1"/>
  <c r="R45" i="6"/>
  <c r="R313" i="6" s="1"/>
  <c r="Q45" i="6"/>
  <c r="Q313" i="6" s="1"/>
  <c r="N45" i="6"/>
  <c r="S45" i="6" s="1"/>
  <c r="N313" i="6" l="1"/>
  <c r="S313" i="6" s="1"/>
  <c r="S22" i="6"/>
  <c r="S16" i="6" l="1"/>
  <c r="S15" i="6"/>
  <c r="F22" i="6" l="1"/>
  <c r="F15" i="6" l="1"/>
  <c r="F203" i="6" l="1"/>
  <c r="C82" i="6"/>
  <c r="C27" i="6"/>
  <c r="F27" i="6" s="1"/>
  <c r="F82" i="6" l="1"/>
  <c r="C313" i="6"/>
  <c r="F313" i="6" s="1"/>
</calcChain>
</file>

<file path=xl/sharedStrings.xml><?xml version="1.0" encoding="utf-8"?>
<sst xmlns="http://schemas.openxmlformats.org/spreadsheetml/2006/main" count="484" uniqueCount="315">
  <si>
    <t>N п/п</t>
  </si>
  <si>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</si>
  <si>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</si>
  <si>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 категории среды обитания, на которую определялась численность данного вида охотничьих ресурсов)</t>
  </si>
  <si>
    <t>Предыдущий год</t>
  </si>
  <si>
    <t>Предстоящий год</t>
  </si>
  <si>
    <t>Утвержденная квота добычи, особей</t>
  </si>
  <si>
    <t>Фактическая добыча, особей</t>
  </si>
  <si>
    <t>Максимально возможная квота (объем) добычи, особей</t>
  </si>
  <si>
    <t>Устанавливаемая квота добычи, особей</t>
  </si>
  <si>
    <t>Всего</t>
  </si>
  <si>
    <t>в % от численности</t>
  </si>
  <si>
    <t>объем добычи для КМНС</t>
  </si>
  <si>
    <t>в том числе</t>
  </si>
  <si>
    <t>в том числе:</t>
  </si>
  <si>
    <t>освоение квоты, %</t>
  </si>
  <si>
    <t>в том числе для КМНС, особей</t>
  </si>
  <si>
    <t>взрослые животные</t>
  </si>
  <si>
    <t>(старше 1 года)</t>
  </si>
  <si>
    <t>до 1 года</t>
  </si>
  <si>
    <t>взрослые животные (старше 1 года)</t>
  </si>
  <si>
    <t>самцы во время гона</t>
  </si>
  <si>
    <t>самцы с неокостеневшими рогами (пантами)</t>
  </si>
  <si>
    <t>без разделения по половому признаку</t>
  </si>
  <si>
    <t>Проект квот добычи охотничьих ресурсов</t>
  </si>
  <si>
    <t>Площадь категорий среды обитания охотничьих ресурсов охотничьего угодья, иной территории на которую определялась численность вида охотничьих ресурсов, тыс. га</t>
  </si>
  <si>
    <t>Амурский муниципальный район</t>
  </si>
  <si>
    <t>ОО Амурское РОО и Р (38/27)</t>
  </si>
  <si>
    <t>Общедоступные охотничьи угодья</t>
  </si>
  <si>
    <t xml:space="preserve">Итого по Амурскому муниципальному району </t>
  </si>
  <si>
    <t>Бикинский муниципальный район</t>
  </si>
  <si>
    <t>ОО Бикинское РОО и Р (2036)</t>
  </si>
  <si>
    <t>ООО "Промхоз "Вяземский" (42/27)</t>
  </si>
  <si>
    <t>Итого по Бикинскому муниципальному району</t>
  </si>
  <si>
    <t>Ванинский муниципальный район</t>
  </si>
  <si>
    <t>ЗАО СПХ (4/27)</t>
  </si>
  <si>
    <t>ООО "Власов" (1972)</t>
  </si>
  <si>
    <t>Община НКХ (2074)</t>
  </si>
  <si>
    <t>ХРО ВОО ОСОО (2025)</t>
  </si>
  <si>
    <t>ОО Ванинское РСОО и Р (2026)</t>
  </si>
  <si>
    <t>Итого по Ванинскому муниципальному району</t>
  </si>
  <si>
    <t>Верхнебуреинский муниципальный район</t>
  </si>
  <si>
    <t>ООО "Фауна" (34/27)</t>
  </si>
  <si>
    <t>ОКМНС "Ургальский ОРС-1" (37/27)</t>
  </si>
  <si>
    <t>ОО Верхнебуреинское РОО и Р (1911)</t>
  </si>
  <si>
    <t>ООО "Адникан" (1912)</t>
  </si>
  <si>
    <t>ООО "Аимка" (1916)</t>
  </si>
  <si>
    <t>ООО "Телемжан" (1984)</t>
  </si>
  <si>
    <t>ООО "Север" (1960)</t>
  </si>
  <si>
    <t>ООО "Туюн" (1956)</t>
  </si>
  <si>
    <t>ДВФ ГНУ ВНИИОЗ (3/27)</t>
  </si>
  <si>
    <t>ДВФ ГНУ ВНИИОЗ (2051)</t>
  </si>
  <si>
    <t>ООО "Охотник" (1906)</t>
  </si>
  <si>
    <t>ООО "Брусничный" (1983)</t>
  </si>
  <si>
    <t>ООО РОПО "Шахтинская" (2024)</t>
  </si>
  <si>
    <t>Итого по Верхнебуреинскому муниципальному району</t>
  </si>
  <si>
    <t>Вяземский муниципальный район</t>
  </si>
  <si>
    <t>ООО "Промхоз "Вяземский" (27/27)</t>
  </si>
  <si>
    <t>Итого по Вяземскому муниципальному району</t>
  </si>
  <si>
    <t>Комсомольский муниципальный район</t>
  </si>
  <si>
    <t>ООО "Промысловик" (36/27)</t>
  </si>
  <si>
    <t>ООО "Курга" (1908)</t>
  </si>
  <si>
    <t>ООО Комсомольское РОО и Р (1895)</t>
  </si>
  <si>
    <t>Итого по Комсомольскому муниципальному району</t>
  </si>
  <si>
    <t>Муниципальный район имени Лазо</t>
  </si>
  <si>
    <t>ОО Хабаровское ГОО и Р (12/27)</t>
  </si>
  <si>
    <t>МОООО и Р "Кречет" (15/27)</t>
  </si>
  <si>
    <t>МОООО и Р "Кречет" (14/27)</t>
  </si>
  <si>
    <t>МОООО и Р "Кречет" (13/27)</t>
  </si>
  <si>
    <t>ОО РОО и Р им. Лазо (2058)</t>
  </si>
  <si>
    <t>ООО "ПХ Лазовское" (2062)</t>
  </si>
  <si>
    <t>МО ВОО ОСОО ДВО (43/27)</t>
  </si>
  <si>
    <t>ООО "Хомино" (2012)</t>
  </si>
  <si>
    <t>Хабаровский КРПС (32/27)</t>
  </si>
  <si>
    <t>ТСО КМН ДВ "Удэ" (11/27)</t>
  </si>
  <si>
    <t>ООО "Форпост" (23/27)</t>
  </si>
  <si>
    <t>Итого по муниципальному району имени Лазо</t>
  </si>
  <si>
    <t>Нанайский муниципальный район</t>
  </si>
  <si>
    <t>ОО Хабаровское ГОО и Р (1976)</t>
  </si>
  <si>
    <t>МОООО и Р "Кречет" (26/27)</t>
  </si>
  <si>
    <t>МОООО и Р "Кречет" (25/27)</t>
  </si>
  <si>
    <t>Нанайский Райкооп (39/27)</t>
  </si>
  <si>
    <t>ООО "Таежное" (44/27)</t>
  </si>
  <si>
    <t>ООО "Баин" (22/27)</t>
  </si>
  <si>
    <t>Итого по Нанайскому муниципальному району</t>
  </si>
  <si>
    <t>Муниципальнай район имени Полины Осипенко</t>
  </si>
  <si>
    <t>Хабаровский КРПС (35/27)</t>
  </si>
  <si>
    <t>Хабаровский КРПС (33/27)</t>
  </si>
  <si>
    <t>ООО "Максимов и С" (1898)</t>
  </si>
  <si>
    <t>ООО "Интеграл" (2030)</t>
  </si>
  <si>
    <t>ОО РОО и Р им. Полины Осипенко (1903)</t>
  </si>
  <si>
    <t>ООО ЭО "Охотник" (1904)</t>
  </si>
  <si>
    <t>ООО "Кур-Восток-Урми" (17/27)</t>
  </si>
  <si>
    <t>РЭО КМНС "ЮКТЭ" (0003800)</t>
  </si>
  <si>
    <t>РЭО КМНС "ЮКТЭ" (0003801)</t>
  </si>
  <si>
    <t>РЭО КМНС "ЮКТЭ" (0003802)</t>
  </si>
  <si>
    <t>Итого по муниципальному району имени Полины Осипенко</t>
  </si>
  <si>
    <t>Советско-Гаванский муниципальный район</t>
  </si>
  <si>
    <t>ЗАО СПХ (0000001)</t>
  </si>
  <si>
    <t>НО ООО "Ороч" (1958)</t>
  </si>
  <si>
    <t>ООО "Перекат-Тур" (2049)</t>
  </si>
  <si>
    <t>ОО Советско-Гаванское РОО и Р (1971)</t>
  </si>
  <si>
    <t>ОО Советско-Гаванское РОО и Р (0003792)</t>
  </si>
  <si>
    <t>ОО Советско-Гаванское РОО и Р (2066)</t>
  </si>
  <si>
    <t>Итого по Советско-Гаванскому муниципальному району</t>
  </si>
  <si>
    <t>Солнечный муниципальный район</t>
  </si>
  <si>
    <t>ОО Солнечное РОО и Р (1929)</t>
  </si>
  <si>
    <t>ООО ННХ "Харпин" (1896)</t>
  </si>
  <si>
    <t>Итого по Солнечному муниципальному району</t>
  </si>
  <si>
    <t>Тугуро-Чумиканский муниципальный район</t>
  </si>
  <si>
    <t>ООО "Восток-Пушнина" (29/27)</t>
  </si>
  <si>
    <t>учсток "Муникан"</t>
  </si>
  <si>
    <t>ООО "Восток-Пушнина" (2055)</t>
  </si>
  <si>
    <t>Артель "Кур" (2037)</t>
  </si>
  <si>
    <t>ООО "Ассыни" (2071)</t>
  </si>
  <si>
    <t>ООО "Ассыни" (1937)</t>
  </si>
  <si>
    <t>ООО "Джана" (28/27)</t>
  </si>
  <si>
    <t>Итого по Тугуро-Чумиканскому муниципальному району</t>
  </si>
  <si>
    <t>Ульчский муниципальный район</t>
  </si>
  <si>
    <t>МОООО и Р "Кречет" (19/27)</t>
  </si>
  <si>
    <t>ООО "Курга" (5/27)</t>
  </si>
  <si>
    <t>ОО Ульчское РОО и Р (1948)</t>
  </si>
  <si>
    <t>ОО Ульчское РОО и Р (7/27)</t>
  </si>
  <si>
    <t>ООО "Джук" (1897)</t>
  </si>
  <si>
    <t>ООО "Фарт" (8/27)</t>
  </si>
  <si>
    <t>ООО "Фарт" (2090)</t>
  </si>
  <si>
    <t>ООО "Фарт" (0003805)</t>
  </si>
  <si>
    <t>ООО "Фарт" (0003806)</t>
  </si>
  <si>
    <t>ООО НФ "ЭРИ ЛА" (10/27)</t>
  </si>
  <si>
    <t>Итого по Ульчскому муниципальному району</t>
  </si>
  <si>
    <t>Хабаровский муниципальный район</t>
  </si>
  <si>
    <t>ОО Хабаровское ГОО и Р (1977)</t>
  </si>
  <si>
    <t>ДВФ ГНУ ВНИИОЗ (2050)</t>
  </si>
  <si>
    <t>МО ВОО ОСОО ДВО (2014)</t>
  </si>
  <si>
    <t>ООО "Таежное" (2002)</t>
  </si>
  <si>
    <t>ООО "Восток-Пушнина" (18/27)</t>
  </si>
  <si>
    <t>Артель "Кур" (2029)</t>
  </si>
  <si>
    <t>ООО "Кур-Восток-Урми" (16/27)</t>
  </si>
  <si>
    <t>ООО "Междуречье" (2061)</t>
  </si>
  <si>
    <t>ООО ОПФ ПКФ "Диана" (1987)</t>
  </si>
  <si>
    <t>ХКОО "Общество любителей охоты, рыбной ловли и дикой природы" (2078)</t>
  </si>
  <si>
    <t>Итого по Хабаровскому муниципальному району</t>
  </si>
  <si>
    <t>Всего по Хабаровскому краю</t>
  </si>
  <si>
    <t>ОО Хабаровское ГОО и Р (2044)</t>
  </si>
  <si>
    <t>ООО ОКМНС "Сукпай" (20/27)</t>
  </si>
  <si>
    <t>ЗАО "Фауна" (30/27)</t>
  </si>
  <si>
    <t>ОО Вяземское РОО и Р (46/27-В)</t>
  </si>
  <si>
    <t>ООО ЛЕСОХ "Дурминское" (1964)</t>
  </si>
  <si>
    <t>ООО "Уджаки" (2072)</t>
  </si>
  <si>
    <t>Кооператив "Таежный" (45/27)</t>
  </si>
  <si>
    <t>Субъект Российской Федерации Хабаровский край</t>
  </si>
  <si>
    <t>ЗАО СПХ (21/27)</t>
  </si>
  <si>
    <t>Хабаровский КРПС (41/27)</t>
  </si>
  <si>
    <t>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</t>
  </si>
  <si>
    <t>Н.Н. Захурнаева</t>
  </si>
  <si>
    <t>в том числе от устанавливаемой квоты добычи "Всего":</t>
  </si>
  <si>
    <t>особей</t>
  </si>
  <si>
    <t>2022 г.</t>
  </si>
  <si>
    <t>ООО "Подхоренок" (49/27)</t>
  </si>
  <si>
    <t>3%</t>
  </si>
  <si>
    <t>7%</t>
  </si>
  <si>
    <t>5%</t>
  </si>
  <si>
    <t>10%</t>
  </si>
  <si>
    <t>8%</t>
  </si>
  <si>
    <t>Николаевский муниципальный район</t>
  </si>
  <si>
    <t>Итого по Николаевскому муниципальному району</t>
  </si>
  <si>
    <t>Хабаровский КРПС (9/27)</t>
  </si>
  <si>
    <t>Хабаровский КРПС (40/27)</t>
  </si>
  <si>
    <t>Вид охотничьих ресурсов:  Благодный олень (изюбрь)</t>
  </si>
  <si>
    <t xml:space="preserve"> И.о.  начальника управления охотничьего хозяйства Правительства Хабаровского края </t>
  </si>
  <si>
    <t>Ю.Ю. Колпак</t>
  </si>
  <si>
    <t>ХКОО КО и Р "Ударный" (1/27/22022)</t>
  </si>
  <si>
    <t>на период с 1 августа 2023 г. до 1 августа 2024 г.</t>
  </si>
  <si>
    <t>2023 г.</t>
  </si>
  <si>
    <t>общедоступное охотничье угодье Джелюмкен</t>
  </si>
  <si>
    <t>общедоступное охотничье угодье Санболи</t>
  </si>
  <si>
    <t>общедоступное охотничье угодье Сельгон</t>
  </si>
  <si>
    <t>общедоступное охотничье угодье Тейсин</t>
  </si>
  <si>
    <t>общедоступное охотничье угодье Нижний Мельгин</t>
  </si>
  <si>
    <t>общедоступное охотничье угодье Дубликан</t>
  </si>
  <si>
    <t>общедоступное охотничье угодье Мерек</t>
  </si>
  <si>
    <t>общедоступное охотничье угодье Телемжан</t>
  </si>
  <si>
    <t>общедоступное охотничье угодье Гуджал</t>
  </si>
  <si>
    <t>общедоступное охотничье угодье Дурмин</t>
  </si>
  <si>
    <t>общедоступное охотничье угодье Кафэ</t>
  </si>
  <si>
    <t>общедоступное охотничье угодье Мухенский</t>
  </si>
  <si>
    <t>общедоступное охотничье угодье Амур</t>
  </si>
  <si>
    <t>общедоступное охотничье угодье Мухен</t>
  </si>
  <si>
    <t>общедоступное охотничье угодье р. Им</t>
  </si>
  <si>
    <t>общедоступное охотничье угодье Восточный</t>
  </si>
  <si>
    <t>общедоступное охотничье угодье Западный</t>
  </si>
  <si>
    <t>общедоступное охотничье угодье "Тайга"</t>
  </si>
  <si>
    <t>общедоступное охотничье угодье Советско-Гаванский</t>
  </si>
  <si>
    <t>общедоступное охотничье угодье   Верховье р. Уда</t>
  </si>
  <si>
    <t>общедоступное охотничье угодье  р. Уда</t>
  </si>
  <si>
    <t>общедоступное охотничье угодье Тором</t>
  </si>
  <si>
    <t>общедоступное охотничье угодье Джана-1</t>
  </si>
  <si>
    <t>общедоступное охотничье угодье Джана-2</t>
  </si>
  <si>
    <t>общедоступное охотничье угодье Тугурский п-ов</t>
  </si>
  <si>
    <t xml:space="preserve">общедоступное охотничье угодье Тугурский </t>
  </si>
  <si>
    <t>Государственный природный заказник "Майский"</t>
  </si>
  <si>
    <t>общедоступное охотничье угодье  Агние-Афанасьевск</t>
  </si>
  <si>
    <t>общедоступное охотничье угодье  р. Яй</t>
  </si>
  <si>
    <t>общедоступное охотничье угодье Хабаровское</t>
  </si>
  <si>
    <t>общедоступное охотничье угодье Змейка</t>
  </si>
  <si>
    <t>охотничье угодье участок "Охотничье угодье"</t>
  </si>
  <si>
    <t>охотничье угодье участок "Побережье-Тумнин"</t>
  </si>
  <si>
    <t>охотничье угодье участок "Чичимар"</t>
  </si>
  <si>
    <t>охотничье угодье участок "Эльга-Утуни"</t>
  </si>
  <si>
    <t>охотничье угодье участок "Побережье"</t>
  </si>
  <si>
    <t>охотничье угодье участок "Северный"</t>
  </si>
  <si>
    <t>охотничье угодье участок "Центральный"</t>
  </si>
  <si>
    <t>охотничье угодье участок "Софийский"</t>
  </si>
  <si>
    <t>охотничье угодье участок "Верхний Мельгин"</t>
  </si>
  <si>
    <t>охотничье угодье участок Ургальский</t>
  </si>
  <si>
    <t>охотничье угодье участок Тырменский</t>
  </si>
  <si>
    <t>охотничье угодье участок "Верхний Гуджал"</t>
  </si>
  <si>
    <t>охотничье угодье участок Джалинка</t>
  </si>
  <si>
    <t>охотничье угодье участок Джагдана</t>
  </si>
  <si>
    <t>охотничье угодье участок Тырма</t>
  </si>
  <si>
    <t>охотничье угодье участок "Уссури-Подхоренок"</t>
  </si>
  <si>
    <t>охотничье угодье участок "Охотничье угодье № 1"</t>
  </si>
  <si>
    <t>охотничье угодье участок "Охотничье угодье № 2"</t>
  </si>
  <si>
    <t>охотничье угодье участок Восточный</t>
  </si>
  <si>
    <t>охотничье угодье участок Западный</t>
  </si>
  <si>
    <t>охотничье угодье участок  "Кутузовский"</t>
  </si>
  <si>
    <t>охотничье угодье участок "Кабули"</t>
  </si>
  <si>
    <t>охотничье угодье участок "Чуи"</t>
  </si>
  <si>
    <t>охотничье угодье участок "Сукпай"</t>
  </si>
  <si>
    <t>охотничье угодье участок Верхнехорский</t>
  </si>
  <si>
    <t>охотничье угодье участок Мухенский</t>
  </si>
  <si>
    <t>охотничье угодье участок "Хор-Сукпай"</t>
  </si>
  <si>
    <t>охотничье угодье участок "Тагэму-Яа"</t>
  </si>
  <si>
    <t>охотничье угодье участок Були</t>
  </si>
  <si>
    <t>охотничье угодье участок Верхний Сукпай</t>
  </si>
  <si>
    <t>охотничье угодье участок "Сукпайский"</t>
  </si>
  <si>
    <t>охотничье угодье участок "Анюй-Еко"</t>
  </si>
  <si>
    <t>охотничье угодье участок "Хаям-Бур-Бира"</t>
  </si>
  <si>
    <t>охотничье угодье участок "Охотничье угодье № 3"</t>
  </si>
  <si>
    <t>охотничье угодье участок "Охотничье угодье № 4"</t>
  </si>
  <si>
    <t>охотничье угодье участок "Восточный"</t>
  </si>
  <si>
    <t>охотничье угодье участок "Западный"</t>
  </si>
  <si>
    <t>охотничье угодье участок "Прианюйский"</t>
  </si>
  <si>
    <t>охотничье угодье участок "Хузи-Мы"</t>
  </si>
  <si>
    <t>охотничье угодье участок "Лазаревский"</t>
  </si>
  <si>
    <t>охотничье угодье участок "Нимеленский"</t>
  </si>
  <si>
    <t>охотничье угодье участок "Верховья р. Нюря"</t>
  </si>
  <si>
    <t>охотничье угодье участок Альникан</t>
  </si>
  <si>
    <t>охотничье угодье участок Амгунь</t>
  </si>
  <si>
    <t>охотничье угодье участок Нилан</t>
  </si>
  <si>
    <t>охотничье угодье участок Очеконда</t>
  </si>
  <si>
    <t>охотничье угодье участок Озерный</t>
  </si>
  <si>
    <t>охотничье угодье участок Херпучинский</t>
  </si>
  <si>
    <t>охотничье угодье участок "Амгунь-Сомня-Им"</t>
  </si>
  <si>
    <t>охотничье угодье участок Чукчагир</t>
  </si>
  <si>
    <t>охотничье угодье участок "Юго-Восточный"</t>
  </si>
  <si>
    <t>охотничье угодье участок Амгуньский</t>
  </si>
  <si>
    <t>охотничье угодье участок Березовый</t>
  </si>
  <si>
    <t>охотничье угодье участок Верхне-Амгуньский</t>
  </si>
  <si>
    <t>охотничье угодье участок Солнечный</t>
  </si>
  <si>
    <t>охотничье угодье участок "Бассейн р. Удыхин"</t>
  </si>
  <si>
    <t>охотничье угодье участок "Верховья р. Уда"</t>
  </si>
  <si>
    <t>охотничье угодье участок "Бассейн р. Лан"</t>
  </si>
  <si>
    <t>охотничье угодье участок "Уда"</t>
  </si>
  <si>
    <t>охотничье угодье участок "Немерикан"</t>
  </si>
  <si>
    <t>охотничье угодье участок "Чумиканский - контур 1"</t>
  </si>
  <si>
    <t>охотничье угодье участок "Чумиканский - контур 2"</t>
  </si>
  <si>
    <t>охотничье угодье участок "Тугурский"</t>
  </si>
  <si>
    <t>охотничье угодье участок "Бурукан"</t>
  </si>
  <si>
    <t>охотничье угодье участок "Мухтель"</t>
  </si>
  <si>
    <t>охотничье угодье участок "Шевли"</t>
  </si>
  <si>
    <t>охотничье угодье участок "Дальний"</t>
  </si>
  <si>
    <t>охотничье угодье участок "Бирандя"</t>
  </si>
  <si>
    <t>охотничье угодье участок "Галам"</t>
  </si>
  <si>
    <t>охотничье угодье участок Отун</t>
  </si>
  <si>
    <t>охотничье угодье участок Шевли</t>
  </si>
  <si>
    <t>охотничье угодье участок "Джана"</t>
  </si>
  <si>
    <t>охотничье угодье участок "Чогар"</t>
  </si>
  <si>
    <t>охотничье угодье участок Дальжа</t>
  </si>
  <si>
    <t>охотничье угодье участок "Акча"</t>
  </si>
  <si>
    <t>охотничье угодье участок "Малый Балахой"</t>
  </si>
  <si>
    <t>охотничье угодье участок "Холан"</t>
  </si>
  <si>
    <t>охотничье угодье участок "Исток реки Муты"</t>
  </si>
  <si>
    <t>охотничье угодье участок "Де-Кастринский"</t>
  </si>
  <si>
    <t>охотничье угодье участок "Дудинский"</t>
  </si>
  <si>
    <t>охотничье угодье участок "Битки"</t>
  </si>
  <si>
    <t>охотничье угодье участок "Силасу"</t>
  </si>
  <si>
    <t>охотничье угодье участок "Пото"</t>
  </si>
  <si>
    <t>охотничье угодье участок Благодатное</t>
  </si>
  <si>
    <t>охотничье угодье участок Кривая протока</t>
  </si>
  <si>
    <t xml:space="preserve"> охотничье угодье участок Восточный</t>
  </si>
  <si>
    <t xml:space="preserve"> охотничье угодье участок Тунгусско-Талгинский</t>
  </si>
  <si>
    <t>охотничье угодье участок "Ярап"</t>
  </si>
  <si>
    <t>охотничье угодье участок Баргарга</t>
  </si>
  <si>
    <t>охотничье угодье участок Улика</t>
  </si>
  <si>
    <t>охотничье угодье участок Улун</t>
  </si>
  <si>
    <t>охотничье угодье участок Яковлев</t>
  </si>
  <si>
    <t>охотничье угодье участок "Верхнекурский"</t>
  </si>
  <si>
    <t>охотничье угодье участок "Кур-Урмийский"</t>
  </si>
  <si>
    <t>охотничье угодье участок Беренджа</t>
  </si>
  <si>
    <t>охотничье угодье участок Курумджа-Ологонь</t>
  </si>
  <si>
    <t>охотничье угодье участок Сынчуга</t>
  </si>
  <si>
    <t xml:space="preserve"> "Охотничье угодье"</t>
  </si>
  <si>
    <t>охотничье угодье участок № 1 "Тумнинский"</t>
  </si>
  <si>
    <t>охотничье угодье участок № 2 "Ванинский"</t>
  </si>
  <si>
    <t>ЗАО СПХ (3-2/27/2022)</t>
  </si>
  <si>
    <t>ЗАО СПХ (3-1/27/2022)</t>
  </si>
  <si>
    <t>ООО "Профиль" (2/27/2022)</t>
  </si>
  <si>
    <t>ООО "Лесные продукты" (48/27)</t>
  </si>
  <si>
    <t>МО ВОО ОСОО ДВО (6/27/2023)</t>
  </si>
  <si>
    <t>охотничье угодье "Сарапульское охотничье хозяйство"</t>
  </si>
  <si>
    <t>ООО "Амтур" (5/27/2023)</t>
  </si>
  <si>
    <t>охотничье угодье "Участок 3"</t>
  </si>
  <si>
    <t>ООО "Омал" (89/27)</t>
  </si>
  <si>
    <t>ООО "Урзус" (4/27/2022)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</si>
</sst>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0" fontId="1" fillId="0" borderId="0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0" fontId="2" fillId="0" borderId="0" xfId="0" applyNumberFormat="1" applyFont="1" applyBorder="1"/>
    <xf numFmtId="0" fontId="5" fillId="0" borderId="0" xfId="0" applyFont="1"/>
    <xf numFmtId="0" fontId="6" fillId="0" borderId="0" xfId="0" applyFont="1"/>
    <xf numFmtId="0" fontId="2" fillId="0" borderId="0" xfId="0" applyFont="1"/>
    <xf numFmtId="10" fontId="0" fillId="0" borderId="0" xfId="0" applyNumberFormat="1"/>
    <xf numFmtId="10" fontId="5" fillId="0" borderId="0" xfId="0" applyNumberFormat="1" applyFont="1"/>
    <xf numFmtId="10" fontId="6" fillId="0" borderId="0" xfId="0" applyNumberFormat="1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wrapText="1"/>
    </xf>
    <xf numFmtId="2" fontId="3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10" fontId="10" fillId="0" borderId="0" xfId="0" applyNumberFormat="1" applyFont="1"/>
    <xf numFmtId="10" fontId="10" fillId="0" borderId="0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0" fontId="10" fillId="0" borderId="0" xfId="0" applyNumberFormat="1" applyFont="1" applyAlignment="1">
      <alignment vertical="center"/>
    </xf>
    <xf numFmtId="2" fontId="9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wrapText="1" shrinkToFit="1"/>
    </xf>
    <xf numFmtId="0" fontId="3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/>
    </xf>
    <xf numFmtId="10" fontId="1" fillId="0" borderId="0" xfId="0" applyNumberFormat="1" applyFont="1"/>
    <xf numFmtId="0" fontId="3" fillId="2" borderId="5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Border="1"/>
    <xf numFmtId="10" fontId="3" fillId="0" borderId="0" xfId="0" applyNumberFormat="1" applyFont="1" applyBorder="1"/>
    <xf numFmtId="10" fontId="9" fillId="0" borderId="0" xfId="0" applyNumberFormat="1" applyFont="1" applyBorder="1" applyAlignment="1">
      <alignment vertical="center"/>
    </xf>
    <xf numFmtId="10" fontId="9" fillId="0" borderId="0" xfId="0" applyNumberFormat="1" applyFont="1" applyBorder="1"/>
    <xf numFmtId="1" fontId="9" fillId="2" borderId="0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0" fontId="1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2" fontId="9" fillId="0" borderId="1" xfId="0" applyNumberFormat="1" applyFont="1" applyBorder="1" applyAlignment="1">
      <alignment horizontal="center" vertical="center"/>
    </xf>
    <xf numFmtId="9" fontId="3" fillId="2" borderId="0" xfId="0" applyNumberFormat="1" applyFont="1" applyFill="1"/>
    <xf numFmtId="9" fontId="3" fillId="2" borderId="1" xfId="0" applyNumberFormat="1" applyFont="1" applyFill="1" applyBorder="1" applyAlignment="1">
      <alignment vertical="center" wrapText="1"/>
    </xf>
    <xf numFmtId="9" fontId="9" fillId="2" borderId="0" xfId="0" applyNumberFormat="1" applyFont="1" applyFill="1" applyBorder="1" applyAlignment="1">
      <alignment horizontal="center" vertical="center"/>
    </xf>
    <xf numFmtId="9" fontId="3" fillId="2" borderId="0" xfId="0" applyNumberFormat="1" applyFont="1" applyFill="1" applyBorder="1" applyAlignment="1">
      <alignment horizontal="center" vertical="center"/>
    </xf>
    <xf numFmtId="9" fontId="13" fillId="2" borderId="0" xfId="0" applyNumberFormat="1" applyFont="1" applyFill="1"/>
    <xf numFmtId="0" fontId="13" fillId="2" borderId="0" xfId="0" applyFont="1" applyFill="1"/>
    <xf numFmtId="0" fontId="3" fillId="2" borderId="0" xfId="0" applyFont="1" applyFill="1"/>
    <xf numFmtId="0" fontId="11" fillId="2" borderId="1" xfId="0" applyFont="1" applyFill="1" applyBorder="1" applyAlignment="1">
      <alignment horizontal="center" vertical="center"/>
    </xf>
    <xf numFmtId="10" fontId="9" fillId="2" borderId="0" xfId="0" applyNumberFormat="1" applyFont="1" applyFill="1" applyBorder="1" applyAlignment="1">
      <alignment horizontal="center" vertical="center"/>
    </xf>
    <xf numFmtId="10" fontId="3" fillId="2" borderId="0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0" fontId="3" fillId="2" borderId="1" xfId="0" applyNumberFormat="1" applyFont="1" applyFill="1" applyBorder="1" applyAlignment="1">
      <alignment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0" fontId="9" fillId="2" borderId="1" xfId="0" applyNumberFormat="1" applyFont="1" applyFill="1" applyBorder="1" applyAlignment="1">
      <alignment horizontal="center" vertical="center"/>
    </xf>
    <xf numFmtId="10" fontId="11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/>
    </xf>
    <xf numFmtId="10" fontId="9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4" fillId="2" borderId="0" xfId="0" applyFont="1" applyFill="1" applyBorder="1" applyAlignment="1">
      <alignment horizontal="center" wrapText="1"/>
    </xf>
    <xf numFmtId="10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9" fontId="4" fillId="2" borderId="0" xfId="0" applyNumberFormat="1" applyFont="1" applyFill="1" applyBorder="1" applyAlignment="1">
      <alignment horizontal="center"/>
    </xf>
    <xf numFmtId="10" fontId="4" fillId="0" borderId="0" xfId="0" applyNumberFormat="1" applyFont="1" applyBorder="1" applyAlignment="1"/>
    <xf numFmtId="0" fontId="14" fillId="0" borderId="0" xfId="0" applyFont="1" applyAlignment="1"/>
    <xf numFmtId="10" fontId="14" fillId="0" borderId="0" xfId="0" applyNumberFormat="1" applyFont="1" applyAlignment="1"/>
    <xf numFmtId="0" fontId="3" fillId="2" borderId="0" xfId="0" applyFont="1" applyFill="1" applyBorder="1" applyAlignment="1">
      <alignment horizontal="center"/>
    </xf>
    <xf numFmtId="14" fontId="3" fillId="2" borderId="0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wrapText="1"/>
    </xf>
    <xf numFmtId="10" fontId="3" fillId="2" borderId="0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7"/>
  <sheetViews>
    <sheetView tabSelected="1" topLeftCell="A154" zoomScale="80" zoomScaleNormal="80" zoomScaleSheetLayoutView="100" workbookViewId="0">
      <selection activeCell="B163" sqref="B163"/>
    </sheetView>
  </sheetViews>
  <sheetFormatPr defaultRowHeight="18.75" x14ac:dyDescent="0.3"/>
  <cols>
    <col min="1" max="1" width="4.88671875" style="64" customWidth="1"/>
    <col min="2" max="2" width="40" style="64" customWidth="1"/>
    <col min="3" max="3" width="23.109375" style="64" customWidth="1"/>
    <col min="4" max="4" width="8" style="64" customWidth="1"/>
    <col min="5" max="5" width="9.6640625" style="74" customWidth="1"/>
    <col min="6" max="6" width="17.6640625" style="64" customWidth="1"/>
    <col min="7" max="7" width="5.21875" style="65" customWidth="1"/>
    <col min="8" max="8" width="14.88671875" style="74" customWidth="1"/>
    <col min="9" max="9" width="4.5546875" style="90" customWidth="1"/>
    <col min="10" max="10" width="5.77734375" style="74" customWidth="1"/>
    <col min="11" max="11" width="9.6640625" style="74" customWidth="1"/>
    <col min="12" max="12" width="5.77734375" style="74" customWidth="1"/>
    <col min="13" max="13" width="6.6640625" style="74" customWidth="1"/>
    <col min="14" max="15" width="5.77734375" style="74" customWidth="1"/>
    <col min="16" max="16" width="6.6640625" style="74" customWidth="1"/>
    <col min="17" max="17" width="7.44140625" style="74" customWidth="1"/>
    <col min="18" max="18" width="4" style="74" customWidth="1"/>
    <col min="19" max="19" width="7.44140625" style="73" customWidth="1"/>
    <col min="20" max="20" width="5.77734375" style="90" customWidth="1"/>
    <col min="21" max="21" width="6.21875" style="98" customWidth="1"/>
    <col min="22" max="22" width="5.109375" style="74" customWidth="1"/>
    <col min="23" max="23" width="6.33203125" style="74" customWidth="1"/>
    <col min="24" max="24" width="5.77734375" style="90" customWidth="1"/>
    <col min="25" max="25" width="5.77734375" style="74" customWidth="1"/>
    <col min="26" max="26" width="8.21875" style="74" customWidth="1"/>
    <col min="27" max="28" width="5.77734375" style="74" customWidth="1"/>
    <col min="29" max="29" width="10.77734375" style="64" customWidth="1"/>
    <col min="30" max="30" width="10.77734375" customWidth="1"/>
  </cols>
  <sheetData>
    <row r="1" spans="1:36" x14ac:dyDescent="0.3">
      <c r="A1" s="130" t="s">
        <v>24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6"/>
      <c r="AD1" s="1"/>
      <c r="AE1" s="1"/>
      <c r="AF1" s="1"/>
      <c r="AG1" s="1"/>
      <c r="AH1" s="1"/>
    </row>
    <row r="2" spans="1:36" ht="9.75" customHeight="1" x14ac:dyDescent="0.3">
      <c r="A2" s="130" t="s">
        <v>172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6"/>
      <c r="AD2" s="1"/>
      <c r="AE2" s="1"/>
      <c r="AF2" s="1"/>
      <c r="AG2" s="1"/>
      <c r="AH2" s="1"/>
    </row>
    <row r="3" spans="1:36" ht="50.25" customHeight="1" x14ac:dyDescent="0.3">
      <c r="A3" s="131" t="s">
        <v>150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6"/>
      <c r="AD3" s="1"/>
      <c r="AE3" s="1"/>
      <c r="AF3" s="1"/>
      <c r="AG3" s="1"/>
      <c r="AH3" s="1"/>
    </row>
    <row r="4" spans="1:36" ht="21.75" customHeight="1" x14ac:dyDescent="0.3">
      <c r="A4" s="131" t="s">
        <v>168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6"/>
      <c r="AD4" s="1"/>
      <c r="AE4" s="1"/>
      <c r="AF4" s="1"/>
      <c r="AG4" s="1"/>
      <c r="AH4" s="1"/>
    </row>
    <row r="5" spans="1:36" ht="38.25" customHeight="1" x14ac:dyDescent="0.3">
      <c r="A5" s="16"/>
      <c r="B5" s="16"/>
      <c r="C5" s="16"/>
      <c r="D5" s="16"/>
      <c r="E5" s="75"/>
      <c r="F5" s="16"/>
      <c r="G5" s="16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69"/>
      <c r="T5" s="75"/>
      <c r="U5" s="91"/>
      <c r="V5" s="75"/>
      <c r="W5" s="75"/>
      <c r="X5" s="75"/>
      <c r="Y5" s="75"/>
      <c r="Z5" s="75"/>
      <c r="AA5" s="75"/>
      <c r="AB5" s="75"/>
      <c r="AC5" s="16"/>
      <c r="AD5" s="1"/>
      <c r="AE5" s="1"/>
      <c r="AF5" s="1"/>
      <c r="AG5" s="1"/>
      <c r="AH5" s="1"/>
    </row>
    <row r="6" spans="1:36" x14ac:dyDescent="0.3">
      <c r="A6" s="122" t="s">
        <v>0</v>
      </c>
      <c r="B6" s="122" t="s">
        <v>1</v>
      </c>
      <c r="C6" s="132" t="s">
        <v>25</v>
      </c>
      <c r="D6" s="122" t="s">
        <v>2</v>
      </c>
      <c r="E6" s="122"/>
      <c r="F6" s="122" t="s">
        <v>3</v>
      </c>
      <c r="G6" s="122" t="s">
        <v>4</v>
      </c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1" t="s">
        <v>5</v>
      </c>
      <c r="U6" s="121"/>
      <c r="V6" s="121"/>
      <c r="W6" s="121"/>
      <c r="X6" s="121"/>
      <c r="Y6" s="121"/>
      <c r="Z6" s="121"/>
      <c r="AA6" s="121"/>
      <c r="AB6" s="121"/>
      <c r="AC6" s="58"/>
      <c r="AD6" s="2"/>
      <c r="AE6" s="2"/>
      <c r="AF6" s="2"/>
      <c r="AG6" s="2"/>
      <c r="AH6" s="2"/>
    </row>
    <row r="7" spans="1:36" ht="62.25" customHeight="1" x14ac:dyDescent="0.3">
      <c r="A7" s="122"/>
      <c r="B7" s="122"/>
      <c r="C7" s="133"/>
      <c r="D7" s="122"/>
      <c r="E7" s="122"/>
      <c r="F7" s="122"/>
      <c r="G7" s="122" t="s">
        <v>6</v>
      </c>
      <c r="H7" s="122"/>
      <c r="I7" s="122"/>
      <c r="J7" s="122"/>
      <c r="K7" s="122"/>
      <c r="L7" s="122"/>
      <c r="M7" s="122"/>
      <c r="N7" s="121" t="s">
        <v>7</v>
      </c>
      <c r="O7" s="121"/>
      <c r="P7" s="121"/>
      <c r="Q7" s="121"/>
      <c r="R7" s="121"/>
      <c r="S7" s="121"/>
      <c r="T7" s="121" t="s">
        <v>8</v>
      </c>
      <c r="U7" s="121"/>
      <c r="V7" s="121" t="s">
        <v>9</v>
      </c>
      <c r="W7" s="121"/>
      <c r="X7" s="121"/>
      <c r="Y7" s="121"/>
      <c r="Z7" s="121"/>
      <c r="AA7" s="121"/>
      <c r="AB7" s="121"/>
      <c r="AC7" s="58"/>
      <c r="AD7" s="2"/>
      <c r="AE7" s="2"/>
      <c r="AF7" s="2"/>
      <c r="AG7" s="2"/>
      <c r="AH7" s="2"/>
    </row>
    <row r="8" spans="1:36" ht="31.5" customHeight="1" x14ac:dyDescent="0.3">
      <c r="A8" s="122"/>
      <c r="B8" s="122"/>
      <c r="C8" s="133"/>
      <c r="D8" s="122" t="s">
        <v>157</v>
      </c>
      <c r="E8" s="121" t="s">
        <v>173</v>
      </c>
      <c r="F8" s="122"/>
      <c r="G8" s="122" t="s">
        <v>10</v>
      </c>
      <c r="H8" s="123" t="s">
        <v>11</v>
      </c>
      <c r="I8" s="121" t="s">
        <v>12</v>
      </c>
      <c r="J8" s="121" t="s">
        <v>13</v>
      </c>
      <c r="K8" s="121"/>
      <c r="L8" s="121"/>
      <c r="M8" s="121"/>
      <c r="N8" s="121" t="s">
        <v>10</v>
      </c>
      <c r="O8" s="121" t="s">
        <v>14</v>
      </c>
      <c r="P8" s="121"/>
      <c r="Q8" s="121"/>
      <c r="R8" s="121"/>
      <c r="S8" s="125" t="s">
        <v>15</v>
      </c>
      <c r="T8" s="121" t="s">
        <v>10</v>
      </c>
      <c r="U8" s="124" t="s">
        <v>11</v>
      </c>
      <c r="V8" s="135" t="s">
        <v>10</v>
      </c>
      <c r="W8" s="136"/>
      <c r="X8" s="137"/>
      <c r="Y8" s="121" t="s">
        <v>155</v>
      </c>
      <c r="Z8" s="121"/>
      <c r="AA8" s="121"/>
      <c r="AB8" s="121"/>
      <c r="AC8" s="58"/>
      <c r="AD8" s="2"/>
      <c r="AE8" s="2"/>
      <c r="AF8" s="2"/>
      <c r="AG8" s="2"/>
      <c r="AH8" s="2"/>
    </row>
    <row r="9" spans="1:36" ht="30.75" customHeight="1" x14ac:dyDescent="0.3">
      <c r="A9" s="122"/>
      <c r="B9" s="122"/>
      <c r="C9" s="133"/>
      <c r="D9" s="122"/>
      <c r="E9" s="121"/>
      <c r="F9" s="122"/>
      <c r="G9" s="122"/>
      <c r="H9" s="123"/>
      <c r="I9" s="121"/>
      <c r="J9" s="121" t="s">
        <v>17</v>
      </c>
      <c r="K9" s="121"/>
      <c r="L9" s="121"/>
      <c r="M9" s="121" t="s">
        <v>19</v>
      </c>
      <c r="N9" s="121"/>
      <c r="O9" s="121" t="s">
        <v>20</v>
      </c>
      <c r="P9" s="121"/>
      <c r="Q9" s="121"/>
      <c r="R9" s="121" t="s">
        <v>19</v>
      </c>
      <c r="S9" s="125"/>
      <c r="T9" s="121"/>
      <c r="U9" s="124"/>
      <c r="V9" s="127" t="s">
        <v>156</v>
      </c>
      <c r="W9" s="127" t="s">
        <v>11</v>
      </c>
      <c r="X9" s="127" t="s">
        <v>16</v>
      </c>
      <c r="Y9" s="121" t="s">
        <v>20</v>
      </c>
      <c r="Z9" s="121"/>
      <c r="AA9" s="121"/>
      <c r="AB9" s="121" t="s">
        <v>19</v>
      </c>
      <c r="AC9" s="58"/>
      <c r="AD9" s="2"/>
      <c r="AE9" s="2"/>
      <c r="AF9" s="2"/>
      <c r="AG9" s="2"/>
      <c r="AH9" s="2"/>
    </row>
    <row r="10" spans="1:36" x14ac:dyDescent="0.3">
      <c r="A10" s="122"/>
      <c r="B10" s="122"/>
      <c r="C10" s="133"/>
      <c r="D10" s="122"/>
      <c r="E10" s="121"/>
      <c r="F10" s="122"/>
      <c r="G10" s="122"/>
      <c r="H10" s="123"/>
      <c r="I10" s="121"/>
      <c r="J10" s="121" t="s">
        <v>18</v>
      </c>
      <c r="K10" s="121"/>
      <c r="L10" s="121"/>
      <c r="M10" s="121"/>
      <c r="N10" s="121"/>
      <c r="O10" s="121"/>
      <c r="P10" s="121"/>
      <c r="Q10" s="121"/>
      <c r="R10" s="121"/>
      <c r="S10" s="125"/>
      <c r="T10" s="121"/>
      <c r="U10" s="124"/>
      <c r="V10" s="128"/>
      <c r="W10" s="128"/>
      <c r="X10" s="128"/>
      <c r="Y10" s="121"/>
      <c r="Z10" s="121"/>
      <c r="AA10" s="121"/>
      <c r="AB10" s="121"/>
      <c r="AC10" s="58"/>
      <c r="AD10" s="2"/>
      <c r="AE10" s="2"/>
      <c r="AF10" s="2"/>
      <c r="AG10" s="2"/>
      <c r="AH10" s="2"/>
    </row>
    <row r="11" spans="1:36" ht="164.25" customHeight="1" x14ac:dyDescent="0.3">
      <c r="A11" s="122"/>
      <c r="B11" s="122"/>
      <c r="C11" s="134"/>
      <c r="D11" s="122"/>
      <c r="E11" s="121"/>
      <c r="F11" s="122"/>
      <c r="G11" s="122"/>
      <c r="H11" s="123"/>
      <c r="I11" s="121"/>
      <c r="J11" s="81" t="s">
        <v>21</v>
      </c>
      <c r="K11" s="81" t="s">
        <v>22</v>
      </c>
      <c r="L11" s="81" t="s">
        <v>23</v>
      </c>
      <c r="M11" s="121"/>
      <c r="N11" s="121"/>
      <c r="O11" s="81" t="s">
        <v>21</v>
      </c>
      <c r="P11" s="81" t="s">
        <v>22</v>
      </c>
      <c r="Q11" s="81" t="s">
        <v>23</v>
      </c>
      <c r="R11" s="121"/>
      <c r="S11" s="125"/>
      <c r="T11" s="121"/>
      <c r="U11" s="124"/>
      <c r="V11" s="129"/>
      <c r="W11" s="129"/>
      <c r="X11" s="129"/>
      <c r="Y11" s="81" t="s">
        <v>21</v>
      </c>
      <c r="Z11" s="81" t="s">
        <v>22</v>
      </c>
      <c r="AA11" s="81" t="s">
        <v>23</v>
      </c>
      <c r="AB11" s="121"/>
      <c r="AC11" s="58"/>
      <c r="AD11" s="2"/>
      <c r="AE11" s="2"/>
      <c r="AF11" s="2"/>
      <c r="AG11" s="2"/>
      <c r="AH11" s="2"/>
    </row>
    <row r="12" spans="1:36" x14ac:dyDescent="0.3">
      <c r="A12" s="56">
        <v>1</v>
      </c>
      <c r="B12" s="56">
        <v>2</v>
      </c>
      <c r="C12" s="56">
        <v>3</v>
      </c>
      <c r="D12" s="56">
        <v>4</v>
      </c>
      <c r="E12" s="81">
        <v>5</v>
      </c>
      <c r="F12" s="56">
        <v>6</v>
      </c>
      <c r="G12" s="56">
        <v>7</v>
      </c>
      <c r="H12" s="81">
        <v>8</v>
      </c>
      <c r="I12" s="81">
        <v>9</v>
      </c>
      <c r="J12" s="81">
        <v>10</v>
      </c>
      <c r="K12" s="81">
        <v>11</v>
      </c>
      <c r="L12" s="81">
        <v>13</v>
      </c>
      <c r="M12" s="81">
        <v>14</v>
      </c>
      <c r="N12" s="81">
        <v>15</v>
      </c>
      <c r="O12" s="81">
        <v>16</v>
      </c>
      <c r="P12" s="81">
        <v>17</v>
      </c>
      <c r="Q12" s="81">
        <v>19</v>
      </c>
      <c r="R12" s="81">
        <v>20</v>
      </c>
      <c r="S12" s="79">
        <v>21</v>
      </c>
      <c r="T12" s="81">
        <v>22</v>
      </c>
      <c r="U12" s="92">
        <v>23</v>
      </c>
      <c r="V12" s="81">
        <v>24</v>
      </c>
      <c r="W12" s="81">
        <v>25</v>
      </c>
      <c r="X12" s="81">
        <v>26</v>
      </c>
      <c r="Y12" s="81">
        <v>27</v>
      </c>
      <c r="Z12" s="81">
        <v>28</v>
      </c>
      <c r="AA12" s="81">
        <v>30</v>
      </c>
      <c r="AB12" s="81">
        <v>31</v>
      </c>
      <c r="AC12" s="59"/>
      <c r="AD12" s="2"/>
      <c r="AE12" s="2"/>
      <c r="AF12" s="2"/>
      <c r="AG12" s="2"/>
      <c r="AH12" s="2"/>
    </row>
    <row r="13" spans="1:36" ht="27.75" customHeight="1" x14ac:dyDescent="0.3">
      <c r="A13" s="126" t="s">
        <v>26</v>
      </c>
      <c r="B13" s="126"/>
      <c r="C13" s="17"/>
      <c r="D13" s="17"/>
      <c r="E13" s="26"/>
      <c r="F13" s="18"/>
      <c r="G13" s="18"/>
      <c r="H13" s="26"/>
      <c r="I13" s="26"/>
      <c r="J13" s="26"/>
      <c r="K13" s="26"/>
      <c r="L13" s="82"/>
      <c r="M13" s="83"/>
      <c r="N13" s="26"/>
      <c r="O13" s="26"/>
      <c r="P13" s="26"/>
      <c r="Q13" s="26"/>
      <c r="R13" s="26"/>
      <c r="S13" s="70"/>
      <c r="T13" s="26"/>
      <c r="U13" s="93"/>
      <c r="V13" s="26"/>
      <c r="W13" s="26"/>
      <c r="X13" s="26"/>
      <c r="Y13" s="26"/>
      <c r="Z13" s="26"/>
      <c r="AA13" s="26"/>
      <c r="AB13" s="26"/>
      <c r="AC13" s="58"/>
      <c r="AD13" s="2"/>
      <c r="AE13" s="2"/>
      <c r="AF13" s="2"/>
      <c r="AG13" s="2"/>
      <c r="AH13" s="2"/>
    </row>
    <row r="14" spans="1:36" ht="24" customHeight="1" x14ac:dyDescent="0.3">
      <c r="A14" s="19">
        <v>1</v>
      </c>
      <c r="B14" s="20" t="s">
        <v>27</v>
      </c>
      <c r="C14" s="21"/>
      <c r="D14" s="57"/>
      <c r="E14" s="26"/>
      <c r="F14" s="18"/>
      <c r="G14" s="18"/>
      <c r="H14" s="84"/>
      <c r="I14" s="26"/>
      <c r="J14" s="26"/>
      <c r="K14" s="26"/>
      <c r="L14" s="80"/>
      <c r="M14" s="80"/>
      <c r="N14" s="26"/>
      <c r="O14" s="26"/>
      <c r="P14" s="26"/>
      <c r="Q14" s="26"/>
      <c r="R14" s="26"/>
      <c r="S14" s="84"/>
      <c r="T14" s="26"/>
      <c r="U14" s="93"/>
      <c r="V14" s="26"/>
      <c r="W14" s="26"/>
      <c r="X14" s="26"/>
      <c r="Y14" s="26"/>
      <c r="Z14" s="26"/>
      <c r="AA14" s="26"/>
      <c r="AB14" s="26"/>
      <c r="AC14" s="58"/>
      <c r="AD14" s="2"/>
      <c r="AE14" s="2"/>
      <c r="AF14" s="2"/>
      <c r="AG14" s="2"/>
      <c r="AH14" s="2"/>
    </row>
    <row r="15" spans="1:36" ht="25.5" customHeight="1" x14ac:dyDescent="0.3">
      <c r="A15" s="19"/>
      <c r="B15" s="20" t="s">
        <v>302</v>
      </c>
      <c r="C15" s="22">
        <v>1221.3</v>
      </c>
      <c r="D15" s="39">
        <v>484</v>
      </c>
      <c r="E15" s="5">
        <v>484</v>
      </c>
      <c r="F15" s="23">
        <f>E15/C15</f>
        <v>0.39629902562842872</v>
      </c>
      <c r="G15" s="8">
        <v>14</v>
      </c>
      <c r="H15" s="85">
        <v>2.8925619834710745E-2</v>
      </c>
      <c r="I15" s="5">
        <v>2</v>
      </c>
      <c r="J15" s="5"/>
      <c r="K15" s="5"/>
      <c r="L15" s="7"/>
      <c r="M15" s="7"/>
      <c r="N15" s="76">
        <v>8</v>
      </c>
      <c r="O15" s="76">
        <v>0</v>
      </c>
      <c r="P15" s="76">
        <v>0</v>
      </c>
      <c r="Q15" s="76">
        <v>7</v>
      </c>
      <c r="R15" s="76">
        <v>1</v>
      </c>
      <c r="S15" s="85">
        <f>N15/G15</f>
        <v>0.5714285714285714</v>
      </c>
      <c r="T15" s="5">
        <v>14</v>
      </c>
      <c r="U15" s="94" t="s">
        <v>159</v>
      </c>
      <c r="V15" s="5">
        <v>14</v>
      </c>
      <c r="W15" s="85">
        <f>V15/E15</f>
        <v>2.8925619834710745E-2</v>
      </c>
      <c r="X15" s="5">
        <v>2</v>
      </c>
      <c r="Y15" s="5"/>
      <c r="Z15" s="5"/>
      <c r="AA15" s="5"/>
      <c r="AB15" s="5"/>
      <c r="AC15" s="59"/>
      <c r="AD15" s="6"/>
      <c r="AE15" s="2"/>
      <c r="AF15" s="2"/>
      <c r="AG15" s="2"/>
      <c r="AH15" s="2"/>
      <c r="AJ15" s="13"/>
    </row>
    <row r="16" spans="1:36" s="11" customFormat="1" ht="25.5" customHeight="1" x14ac:dyDescent="0.3">
      <c r="A16" s="3">
        <v>2</v>
      </c>
      <c r="B16" s="3" t="s">
        <v>143</v>
      </c>
      <c r="C16" s="7">
        <v>52.5</v>
      </c>
      <c r="D16" s="7">
        <v>143</v>
      </c>
      <c r="E16" s="5">
        <v>143</v>
      </c>
      <c r="F16" s="23">
        <f t="shared" ref="F16:F79" si="0">E16/C16</f>
        <v>2.7238095238095239</v>
      </c>
      <c r="G16" s="8">
        <v>7</v>
      </c>
      <c r="H16" s="85">
        <v>4.8951048951048952E-2</v>
      </c>
      <c r="I16" s="5">
        <v>0</v>
      </c>
      <c r="J16" s="5"/>
      <c r="K16" s="5"/>
      <c r="L16" s="5"/>
      <c r="M16" s="5"/>
      <c r="N16" s="76">
        <v>2</v>
      </c>
      <c r="O16" s="76">
        <v>0</v>
      </c>
      <c r="P16" s="76">
        <v>0</v>
      </c>
      <c r="Q16" s="76">
        <v>1</v>
      </c>
      <c r="R16" s="76">
        <v>1</v>
      </c>
      <c r="S16" s="85">
        <f>N16/G16</f>
        <v>0.2857142857142857</v>
      </c>
      <c r="T16" s="5">
        <v>10</v>
      </c>
      <c r="U16" s="94" t="s">
        <v>160</v>
      </c>
      <c r="V16" s="5">
        <v>7</v>
      </c>
      <c r="W16" s="85">
        <f t="shared" ref="W16:W79" si="1">V16/E16</f>
        <v>4.8951048951048952E-2</v>
      </c>
      <c r="X16" s="5">
        <v>0</v>
      </c>
      <c r="Y16" s="5"/>
      <c r="Z16" s="5"/>
      <c r="AA16" s="5"/>
      <c r="AB16" s="5"/>
      <c r="AC16" s="59"/>
      <c r="AD16" s="9"/>
      <c r="AE16" s="12"/>
      <c r="AF16" s="12"/>
      <c r="AG16" s="12"/>
      <c r="AH16" s="12"/>
      <c r="AJ16" s="13"/>
    </row>
    <row r="17" spans="1:36" ht="22.5" customHeight="1" x14ac:dyDescent="0.3">
      <c r="A17" s="49">
        <v>3</v>
      </c>
      <c r="B17" s="52" t="s">
        <v>174</v>
      </c>
      <c r="C17" s="54">
        <v>89.41</v>
      </c>
      <c r="D17" s="7">
        <v>62</v>
      </c>
      <c r="E17" s="5">
        <v>62</v>
      </c>
      <c r="F17" s="23">
        <f t="shared" si="0"/>
        <v>0.6934347388435298</v>
      </c>
      <c r="G17" s="8">
        <v>1</v>
      </c>
      <c r="H17" s="85">
        <v>1.6129032258064516E-2</v>
      </c>
      <c r="I17" s="5">
        <v>1</v>
      </c>
      <c r="J17" s="5"/>
      <c r="K17" s="5"/>
      <c r="L17" s="5"/>
      <c r="M17" s="5"/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85">
        <f t="shared" ref="S17" si="2">N17/G17</f>
        <v>0</v>
      </c>
      <c r="T17" s="5">
        <v>1</v>
      </c>
      <c r="U17" s="94" t="s">
        <v>159</v>
      </c>
      <c r="V17" s="5">
        <v>1</v>
      </c>
      <c r="W17" s="85">
        <f t="shared" si="1"/>
        <v>1.6129032258064516E-2</v>
      </c>
      <c r="X17" s="5">
        <v>1</v>
      </c>
      <c r="Y17" s="5">
        <v>0</v>
      </c>
      <c r="Z17" s="5">
        <v>0</v>
      </c>
      <c r="AA17" s="5">
        <v>0</v>
      </c>
      <c r="AB17" s="87">
        <v>1</v>
      </c>
      <c r="AC17" s="59"/>
      <c r="AD17" s="6"/>
      <c r="AE17" s="1"/>
      <c r="AF17" s="1"/>
      <c r="AG17" s="1"/>
      <c r="AH17" s="1"/>
      <c r="AJ17" s="13"/>
    </row>
    <row r="18" spans="1:36" ht="18.75" customHeight="1" x14ac:dyDescent="0.3">
      <c r="A18" s="49">
        <v>4</v>
      </c>
      <c r="B18" s="52" t="s">
        <v>175</v>
      </c>
      <c r="C18" s="7">
        <v>54.72</v>
      </c>
      <c r="D18" s="7">
        <v>5</v>
      </c>
      <c r="E18" s="5">
        <v>5</v>
      </c>
      <c r="F18" s="23">
        <f t="shared" si="0"/>
        <v>9.1374269005847955E-2</v>
      </c>
      <c r="G18" s="8">
        <v>0</v>
      </c>
      <c r="H18" s="85">
        <v>0</v>
      </c>
      <c r="I18" s="5">
        <v>0</v>
      </c>
      <c r="J18" s="5"/>
      <c r="K18" s="5"/>
      <c r="L18" s="5"/>
      <c r="M18" s="5"/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85">
        <v>0</v>
      </c>
      <c r="T18" s="5">
        <v>0</v>
      </c>
      <c r="U18" s="94">
        <v>0</v>
      </c>
      <c r="V18" s="5">
        <v>0</v>
      </c>
      <c r="W18" s="85">
        <f t="shared" si="1"/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9"/>
      <c r="AD18" s="6"/>
      <c r="AE18" s="1"/>
      <c r="AF18" s="1"/>
      <c r="AG18" s="1"/>
      <c r="AH18" s="1"/>
      <c r="AJ18" s="13"/>
    </row>
    <row r="19" spans="1:36" ht="22.5" customHeight="1" x14ac:dyDescent="0.3">
      <c r="A19" s="49">
        <v>5</v>
      </c>
      <c r="B19" s="52" t="s">
        <v>176</v>
      </c>
      <c r="C19" s="7">
        <v>11.18</v>
      </c>
      <c r="D19" s="7">
        <v>9</v>
      </c>
      <c r="E19" s="5">
        <v>9</v>
      </c>
      <c r="F19" s="23">
        <f t="shared" si="0"/>
        <v>0.80500894454382832</v>
      </c>
      <c r="G19" s="8">
        <v>0</v>
      </c>
      <c r="H19" s="85">
        <v>0</v>
      </c>
      <c r="I19" s="5">
        <v>0</v>
      </c>
      <c r="J19" s="5"/>
      <c r="K19" s="5"/>
      <c r="L19" s="5"/>
      <c r="M19" s="5"/>
      <c r="N19" s="76">
        <v>0</v>
      </c>
      <c r="O19" s="76">
        <v>0</v>
      </c>
      <c r="P19" s="76">
        <v>0</v>
      </c>
      <c r="Q19" s="76">
        <v>0</v>
      </c>
      <c r="R19" s="76">
        <v>0</v>
      </c>
      <c r="S19" s="85">
        <v>0</v>
      </c>
      <c r="T19" s="5">
        <v>0</v>
      </c>
      <c r="U19" s="94">
        <v>0</v>
      </c>
      <c r="V19" s="5">
        <v>0</v>
      </c>
      <c r="W19" s="85">
        <f t="shared" si="1"/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9"/>
      <c r="AD19" s="6"/>
      <c r="AE19" s="1"/>
      <c r="AF19" s="1"/>
      <c r="AG19" s="1"/>
      <c r="AH19" s="1"/>
      <c r="AJ19" s="13"/>
    </row>
    <row r="20" spans="1:36" ht="21.75" customHeight="1" x14ac:dyDescent="0.3">
      <c r="A20" s="49">
        <v>6</v>
      </c>
      <c r="B20" s="52" t="s">
        <v>177</v>
      </c>
      <c r="C20" s="7">
        <v>58.79</v>
      </c>
      <c r="D20" s="7">
        <v>10</v>
      </c>
      <c r="E20" s="5">
        <v>10</v>
      </c>
      <c r="F20" s="23">
        <f t="shared" si="0"/>
        <v>0.17009695526450078</v>
      </c>
      <c r="G20" s="8">
        <v>0</v>
      </c>
      <c r="H20" s="85">
        <v>0</v>
      </c>
      <c r="I20" s="5">
        <v>0</v>
      </c>
      <c r="J20" s="5"/>
      <c r="K20" s="5"/>
      <c r="L20" s="5"/>
      <c r="M20" s="5"/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85">
        <v>0</v>
      </c>
      <c r="T20" s="5">
        <v>0</v>
      </c>
      <c r="U20" s="94">
        <v>0</v>
      </c>
      <c r="V20" s="5">
        <v>0</v>
      </c>
      <c r="W20" s="85">
        <f t="shared" si="1"/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9"/>
      <c r="AD20" s="6"/>
      <c r="AE20" s="1"/>
      <c r="AF20" s="1"/>
      <c r="AG20" s="1"/>
      <c r="AH20" s="1"/>
      <c r="AJ20" s="13"/>
    </row>
    <row r="21" spans="1:36" ht="87" customHeight="1" x14ac:dyDescent="0.3">
      <c r="A21" s="41">
        <v>7</v>
      </c>
      <c r="B21" s="3" t="s">
        <v>153</v>
      </c>
      <c r="C21" s="7"/>
      <c r="D21" s="7"/>
      <c r="E21" s="5"/>
      <c r="F21" s="23"/>
      <c r="G21" s="8"/>
      <c r="H21" s="85"/>
      <c r="I21" s="5"/>
      <c r="J21" s="5"/>
      <c r="K21" s="5"/>
      <c r="L21" s="5"/>
      <c r="M21" s="5"/>
      <c r="N21" s="76"/>
      <c r="O21" s="76"/>
      <c r="P21" s="76"/>
      <c r="Q21" s="76"/>
      <c r="R21" s="76"/>
      <c r="S21" s="85"/>
      <c r="T21" s="5"/>
      <c r="U21" s="94"/>
      <c r="V21" s="5"/>
      <c r="W21" s="86"/>
      <c r="X21" s="5"/>
      <c r="Y21" s="5"/>
      <c r="Z21" s="5"/>
      <c r="AA21" s="5"/>
      <c r="AB21" s="87"/>
      <c r="AC21" s="59"/>
      <c r="AD21" s="6"/>
      <c r="AE21" s="1"/>
      <c r="AF21" s="1"/>
      <c r="AG21" s="1"/>
      <c r="AH21" s="1"/>
      <c r="AJ21" s="13"/>
    </row>
    <row r="22" spans="1:36" s="36" customFormat="1" ht="21.75" customHeight="1" x14ac:dyDescent="0.3">
      <c r="A22" s="113" t="s">
        <v>29</v>
      </c>
      <c r="B22" s="114"/>
      <c r="C22" s="31">
        <f>SUM(C20,C19,C18,C17,C16,C15)</f>
        <v>1487.9</v>
      </c>
      <c r="D22" s="31">
        <f>SUM(D15:D20)</f>
        <v>713</v>
      </c>
      <c r="E22" s="31">
        <f>SUM(E15:E20)</f>
        <v>713</v>
      </c>
      <c r="F22" s="68">
        <f t="shared" si="0"/>
        <v>0.47919887089186097</v>
      </c>
      <c r="G22" s="24">
        <f>SUM(G15:G20)</f>
        <v>22</v>
      </c>
      <c r="H22" s="88">
        <v>3.0855539971949508E-2</v>
      </c>
      <c r="I22" s="31">
        <v>3</v>
      </c>
      <c r="J22" s="31">
        <f>SUM(J15:J20)</f>
        <v>0</v>
      </c>
      <c r="K22" s="31">
        <f>SUM(K15:K20)</f>
        <v>0</v>
      </c>
      <c r="L22" s="31">
        <f>SUM(L15:L20)</f>
        <v>0</v>
      </c>
      <c r="M22" s="31">
        <f>SUM(M15:M20)</f>
        <v>0</v>
      </c>
      <c r="N22" s="31">
        <f>SUM(N15:N21)</f>
        <v>10</v>
      </c>
      <c r="O22" s="31">
        <f>SUM(O15:O21)</f>
        <v>0</v>
      </c>
      <c r="P22" s="31">
        <f>SUM(P15:P21)</f>
        <v>0</v>
      </c>
      <c r="Q22" s="31">
        <f>SUM(Q15:Q21)</f>
        <v>8</v>
      </c>
      <c r="R22" s="31">
        <f>SUM(R15:R21)</f>
        <v>2</v>
      </c>
      <c r="S22" s="88">
        <f t="shared" ref="S22:S82" si="3">N22/G22</f>
        <v>0.45454545454545453</v>
      </c>
      <c r="T22" s="31">
        <f>SUM(T15:T20)</f>
        <v>25</v>
      </c>
      <c r="U22" s="95">
        <f>T22/E22</f>
        <v>3.5063113604488078E-2</v>
      </c>
      <c r="V22" s="31">
        <f>SUM(V15:V20)</f>
        <v>22</v>
      </c>
      <c r="W22" s="88">
        <f t="shared" si="1"/>
        <v>3.0855539971949508E-2</v>
      </c>
      <c r="X22" s="31">
        <f>SUM(X15:X20)</f>
        <v>3</v>
      </c>
      <c r="Y22" s="31">
        <f>SUM(Y15:Y20)</f>
        <v>0</v>
      </c>
      <c r="Z22" s="31">
        <f>SUM(Z15:Z20)</f>
        <v>0</v>
      </c>
      <c r="AA22" s="31">
        <f>SUM(AA15:AA20)</f>
        <v>0</v>
      </c>
      <c r="AB22" s="31">
        <f>SUM(AB15:AB20)</f>
        <v>1</v>
      </c>
      <c r="AC22" s="60"/>
      <c r="AD22" s="35"/>
      <c r="AJ22" s="37"/>
    </row>
    <row r="23" spans="1:36" ht="22.5" customHeight="1" x14ac:dyDescent="0.3">
      <c r="A23" s="109" t="s">
        <v>30</v>
      </c>
      <c r="B23" s="110"/>
      <c r="C23" s="5"/>
      <c r="D23" s="5"/>
      <c r="E23" s="5"/>
      <c r="F23" s="23"/>
      <c r="G23" s="8"/>
      <c r="H23" s="85"/>
      <c r="I23" s="5"/>
      <c r="J23" s="5"/>
      <c r="K23" s="5"/>
      <c r="L23" s="5"/>
      <c r="M23" s="5"/>
      <c r="N23" s="76"/>
      <c r="O23" s="5"/>
      <c r="P23" s="5"/>
      <c r="Q23" s="5"/>
      <c r="R23" s="5"/>
      <c r="S23" s="85"/>
      <c r="T23" s="5"/>
      <c r="U23" s="94"/>
      <c r="V23" s="5"/>
      <c r="W23" s="86"/>
      <c r="X23" s="5"/>
      <c r="Y23" s="5"/>
      <c r="Z23" s="5"/>
      <c r="AA23" s="5"/>
      <c r="AB23" s="5"/>
      <c r="AC23" s="59"/>
      <c r="AD23" s="6"/>
      <c r="AE23" s="1"/>
      <c r="AF23" s="1"/>
      <c r="AG23" s="1"/>
      <c r="AH23" s="1"/>
      <c r="AJ23" s="13"/>
    </row>
    <row r="24" spans="1:36" ht="35.25" customHeight="1" x14ac:dyDescent="0.3">
      <c r="A24" s="3">
        <v>1</v>
      </c>
      <c r="B24" s="3" t="s">
        <v>31</v>
      </c>
      <c r="C24" s="5">
        <v>60.92</v>
      </c>
      <c r="D24" s="25">
        <v>109</v>
      </c>
      <c r="E24" s="5">
        <v>109</v>
      </c>
      <c r="F24" s="23">
        <f t="shared" si="0"/>
        <v>1.789231779382797</v>
      </c>
      <c r="G24" s="8">
        <v>1</v>
      </c>
      <c r="H24" s="85">
        <v>9.1743119266055051E-3</v>
      </c>
      <c r="I24" s="5">
        <v>0</v>
      </c>
      <c r="J24" s="5"/>
      <c r="K24" s="5"/>
      <c r="L24" s="7"/>
      <c r="M24" s="7"/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85">
        <f t="shared" si="3"/>
        <v>0</v>
      </c>
      <c r="T24" s="5">
        <v>5</v>
      </c>
      <c r="U24" s="94" t="s">
        <v>161</v>
      </c>
      <c r="V24" s="5">
        <v>1</v>
      </c>
      <c r="W24" s="85">
        <f t="shared" si="1"/>
        <v>9.1743119266055051E-3</v>
      </c>
      <c r="X24" s="5">
        <v>0</v>
      </c>
      <c r="Y24" s="5"/>
      <c r="Z24" s="5"/>
      <c r="AA24" s="5"/>
      <c r="AB24" s="5"/>
      <c r="AC24" s="59"/>
      <c r="AD24" s="6"/>
      <c r="AE24" s="1"/>
      <c r="AF24" s="1"/>
      <c r="AG24" s="1"/>
      <c r="AH24" s="1"/>
      <c r="AJ24" s="13"/>
    </row>
    <row r="25" spans="1:36" ht="30.75" customHeight="1" x14ac:dyDescent="0.3">
      <c r="A25" s="3">
        <v>2</v>
      </c>
      <c r="B25" s="3" t="s">
        <v>32</v>
      </c>
      <c r="C25" s="5"/>
      <c r="D25" s="25"/>
      <c r="E25" s="5"/>
      <c r="F25" s="23"/>
      <c r="G25" s="8"/>
      <c r="H25" s="85"/>
      <c r="I25" s="5"/>
      <c r="J25" s="5"/>
      <c r="K25" s="5"/>
      <c r="L25" s="7"/>
      <c r="M25" s="7"/>
      <c r="N25" s="76"/>
      <c r="O25" s="5"/>
      <c r="P25" s="5"/>
      <c r="Q25" s="5"/>
      <c r="R25" s="5"/>
      <c r="S25" s="85"/>
      <c r="T25" s="5"/>
      <c r="U25" s="94"/>
      <c r="V25" s="5"/>
      <c r="W25" s="85"/>
      <c r="X25" s="5"/>
      <c r="Y25" s="5"/>
      <c r="Z25" s="5"/>
      <c r="AA25" s="5"/>
      <c r="AB25" s="5"/>
      <c r="AC25" s="59"/>
      <c r="AD25" s="1"/>
      <c r="AE25" s="1"/>
      <c r="AF25" s="1"/>
      <c r="AG25" s="1"/>
      <c r="AH25" s="1"/>
      <c r="AJ25" s="13"/>
    </row>
    <row r="26" spans="1:36" ht="35.25" customHeight="1" x14ac:dyDescent="0.3">
      <c r="A26" s="3"/>
      <c r="B26" s="3" t="s">
        <v>205</v>
      </c>
      <c r="C26" s="5">
        <v>119.39</v>
      </c>
      <c r="D26" s="25">
        <v>434</v>
      </c>
      <c r="E26" s="5">
        <v>434</v>
      </c>
      <c r="F26" s="23">
        <f t="shared" si="0"/>
        <v>3.6351453220537735</v>
      </c>
      <c r="G26" s="8">
        <v>18</v>
      </c>
      <c r="H26" s="85">
        <v>4.1474654377880185E-2</v>
      </c>
      <c r="I26" s="5">
        <v>0</v>
      </c>
      <c r="J26" s="5"/>
      <c r="K26" s="5"/>
      <c r="L26" s="7"/>
      <c r="M26" s="7"/>
      <c r="N26" s="76">
        <v>7</v>
      </c>
      <c r="O26" s="76">
        <v>1</v>
      </c>
      <c r="P26" s="76">
        <v>0</v>
      </c>
      <c r="Q26" s="76">
        <v>3</v>
      </c>
      <c r="R26" s="76">
        <v>3</v>
      </c>
      <c r="S26" s="85">
        <f t="shared" si="3"/>
        <v>0.3888888888888889</v>
      </c>
      <c r="T26" s="5">
        <v>30</v>
      </c>
      <c r="U26" s="94" t="s">
        <v>160</v>
      </c>
      <c r="V26" s="5">
        <v>18</v>
      </c>
      <c r="W26" s="85">
        <f t="shared" si="1"/>
        <v>4.1474654377880185E-2</v>
      </c>
      <c r="X26" s="5">
        <v>0</v>
      </c>
      <c r="Y26" s="5"/>
      <c r="Z26" s="5"/>
      <c r="AA26" s="5"/>
      <c r="AB26" s="5"/>
      <c r="AC26" s="59"/>
      <c r="AD26" s="1"/>
      <c r="AE26" s="1"/>
      <c r="AF26" s="1"/>
      <c r="AG26" s="1"/>
      <c r="AH26" s="1"/>
      <c r="AJ26" s="13"/>
    </row>
    <row r="27" spans="1:36" s="33" customFormat="1" ht="40.5" customHeight="1" x14ac:dyDescent="0.25">
      <c r="A27" s="117" t="s">
        <v>33</v>
      </c>
      <c r="B27" s="117"/>
      <c r="C27" s="31">
        <f>SUM(C24:C26)</f>
        <v>180.31</v>
      </c>
      <c r="D27" s="31">
        <f t="shared" ref="D27" si="4">SUM(D24:D26)</f>
        <v>543</v>
      </c>
      <c r="E27" s="31">
        <f>SUM(E24:E26)</f>
        <v>543</v>
      </c>
      <c r="F27" s="68">
        <f t="shared" si="0"/>
        <v>3.011480228495369</v>
      </c>
      <c r="G27" s="24">
        <f t="shared" ref="G27" si="5">SUM(G24:G26)</f>
        <v>19</v>
      </c>
      <c r="H27" s="88">
        <v>3.4990791896869246E-2</v>
      </c>
      <c r="I27" s="31">
        <f t="shared" ref="I27" si="6">SUM(I24:I26)</f>
        <v>0</v>
      </c>
      <c r="J27" s="31"/>
      <c r="K27" s="31"/>
      <c r="L27" s="31">
        <f t="shared" ref="L27:R27" si="7">SUM(L24:L26)</f>
        <v>0</v>
      </c>
      <c r="M27" s="31">
        <f t="shared" si="7"/>
        <v>0</v>
      </c>
      <c r="N27" s="31">
        <f t="shared" si="7"/>
        <v>7</v>
      </c>
      <c r="O27" s="31">
        <f t="shared" si="7"/>
        <v>1</v>
      </c>
      <c r="P27" s="31">
        <f t="shared" si="7"/>
        <v>0</v>
      </c>
      <c r="Q27" s="31">
        <f t="shared" si="7"/>
        <v>3</v>
      </c>
      <c r="R27" s="31">
        <f t="shared" si="7"/>
        <v>3</v>
      </c>
      <c r="S27" s="88">
        <f t="shared" si="3"/>
        <v>0.36842105263157893</v>
      </c>
      <c r="T27" s="31">
        <f>SUM(T24:T26)</f>
        <v>35</v>
      </c>
      <c r="U27" s="95">
        <f>T27/E27</f>
        <v>6.4456721915285453E-2</v>
      </c>
      <c r="V27" s="31">
        <f>SUM(V24:V26)</f>
        <v>19</v>
      </c>
      <c r="W27" s="88">
        <f t="shared" si="1"/>
        <v>3.4990791896869246E-2</v>
      </c>
      <c r="X27" s="31">
        <f>SUM(X24:X26)</f>
        <v>0</v>
      </c>
      <c r="Y27" s="31"/>
      <c r="Z27" s="31"/>
      <c r="AA27" s="31"/>
      <c r="AB27" s="31"/>
      <c r="AC27" s="61"/>
      <c r="AJ27" s="34"/>
    </row>
    <row r="28" spans="1:36" ht="37.5" customHeight="1" x14ac:dyDescent="0.3">
      <c r="A28" s="118" t="s">
        <v>34</v>
      </c>
      <c r="B28" s="118"/>
      <c r="C28" s="5"/>
      <c r="D28" s="5"/>
      <c r="E28" s="5"/>
      <c r="F28" s="23"/>
      <c r="G28" s="8"/>
      <c r="H28" s="85"/>
      <c r="I28" s="5"/>
      <c r="J28" s="5"/>
      <c r="K28" s="5"/>
      <c r="L28" s="5"/>
      <c r="M28" s="5"/>
      <c r="N28" s="76"/>
      <c r="O28" s="5"/>
      <c r="P28" s="5"/>
      <c r="Q28" s="5"/>
      <c r="R28" s="5"/>
      <c r="S28" s="85"/>
      <c r="T28" s="5"/>
      <c r="U28" s="94"/>
      <c r="V28" s="5"/>
      <c r="W28" s="86"/>
      <c r="X28" s="5"/>
      <c r="Y28" s="5"/>
      <c r="Z28" s="5"/>
      <c r="AA28" s="5"/>
      <c r="AB28" s="5"/>
      <c r="AC28" s="59"/>
      <c r="AD28" s="1"/>
      <c r="AE28" s="1"/>
      <c r="AF28" s="1"/>
      <c r="AG28" s="1"/>
      <c r="AH28" s="1"/>
      <c r="AJ28" s="13"/>
    </row>
    <row r="29" spans="1:36" s="10" customFormat="1" ht="27" customHeight="1" x14ac:dyDescent="0.3">
      <c r="A29" s="3">
        <v>1</v>
      </c>
      <c r="B29" s="3" t="s">
        <v>306</v>
      </c>
      <c r="C29" s="5"/>
      <c r="D29" s="25"/>
      <c r="E29" s="5"/>
      <c r="F29" s="23"/>
      <c r="G29" s="8"/>
      <c r="H29" s="85"/>
      <c r="I29" s="5"/>
      <c r="J29" s="5"/>
      <c r="K29" s="5"/>
      <c r="L29" s="7"/>
      <c r="M29" s="7"/>
      <c r="N29" s="76"/>
      <c r="O29" s="76"/>
      <c r="P29" s="76"/>
      <c r="Q29" s="76"/>
      <c r="R29" s="76"/>
      <c r="S29" s="85"/>
      <c r="T29" s="5"/>
      <c r="U29" s="94"/>
      <c r="V29" s="5"/>
      <c r="W29" s="85"/>
      <c r="X29" s="5"/>
      <c r="Y29" s="5"/>
      <c r="Z29" s="5"/>
      <c r="AA29" s="5"/>
      <c r="AB29" s="5"/>
      <c r="AC29" s="59"/>
      <c r="AD29" s="12"/>
      <c r="AE29" s="12"/>
      <c r="AF29" s="12"/>
      <c r="AG29" s="12"/>
      <c r="AH29" s="12"/>
      <c r="AJ29" s="14"/>
    </row>
    <row r="30" spans="1:36" s="10" customFormat="1" ht="24" customHeight="1" x14ac:dyDescent="0.3">
      <c r="A30" s="3"/>
      <c r="B30" s="3" t="s">
        <v>206</v>
      </c>
      <c r="C30" s="50">
        <v>560</v>
      </c>
      <c r="D30" s="25">
        <v>665</v>
      </c>
      <c r="E30" s="5">
        <v>665</v>
      </c>
      <c r="F30" s="23">
        <f t="shared" si="0"/>
        <v>1.1875</v>
      </c>
      <c r="G30" s="8">
        <v>7</v>
      </c>
      <c r="H30" s="85">
        <v>1.0526315789473684E-2</v>
      </c>
      <c r="I30" s="5"/>
      <c r="J30" s="5"/>
      <c r="K30" s="5"/>
      <c r="L30" s="7"/>
      <c r="M30" s="7"/>
      <c r="N30" s="76">
        <v>4</v>
      </c>
      <c r="O30" s="76">
        <v>0</v>
      </c>
      <c r="P30" s="76">
        <v>0</v>
      </c>
      <c r="Q30" s="76">
        <v>4</v>
      </c>
      <c r="R30" s="76">
        <v>0</v>
      </c>
      <c r="S30" s="85"/>
      <c r="T30" s="5">
        <v>33</v>
      </c>
      <c r="U30" s="94" t="s">
        <v>161</v>
      </c>
      <c r="V30" s="5">
        <v>7</v>
      </c>
      <c r="W30" s="85">
        <f t="shared" si="1"/>
        <v>1.0526315789473684E-2</v>
      </c>
      <c r="X30" s="5"/>
      <c r="Y30" s="5"/>
      <c r="Z30" s="5"/>
      <c r="AA30" s="5"/>
      <c r="AB30" s="5"/>
      <c r="AC30" s="59"/>
      <c r="AD30" s="12"/>
      <c r="AE30" s="12"/>
      <c r="AF30" s="12"/>
      <c r="AG30" s="12"/>
      <c r="AH30" s="12"/>
      <c r="AJ30" s="14"/>
    </row>
    <row r="31" spans="1:36" s="10" customFormat="1" ht="24" customHeight="1" x14ac:dyDescent="0.3">
      <c r="A31" s="3">
        <v>2</v>
      </c>
      <c r="B31" s="3" t="s">
        <v>305</v>
      </c>
      <c r="C31" s="50"/>
      <c r="D31" s="25"/>
      <c r="E31" s="5"/>
      <c r="F31" s="23"/>
      <c r="G31" s="8"/>
      <c r="H31" s="85"/>
      <c r="I31" s="5"/>
      <c r="J31" s="5"/>
      <c r="K31" s="5"/>
      <c r="L31" s="7"/>
      <c r="M31" s="7"/>
      <c r="N31" s="76"/>
      <c r="O31" s="76"/>
      <c r="P31" s="76"/>
      <c r="Q31" s="76"/>
      <c r="R31" s="76"/>
      <c r="S31" s="85"/>
      <c r="T31" s="5"/>
      <c r="U31" s="94"/>
      <c r="V31" s="5"/>
      <c r="W31" s="85"/>
      <c r="X31" s="5"/>
      <c r="Y31" s="5"/>
      <c r="Z31" s="5"/>
      <c r="AA31" s="5"/>
      <c r="AB31" s="5"/>
      <c r="AC31" s="59"/>
      <c r="AD31" s="12"/>
      <c r="AE31" s="12"/>
      <c r="AF31" s="12"/>
      <c r="AG31" s="12"/>
      <c r="AH31" s="12"/>
      <c r="AJ31" s="14"/>
    </row>
    <row r="32" spans="1:36" s="10" customFormat="1" ht="24.75" customHeight="1" x14ac:dyDescent="0.3">
      <c r="A32" s="3"/>
      <c r="B32" s="3" t="s">
        <v>207</v>
      </c>
      <c r="C32" s="5">
        <v>30.25</v>
      </c>
      <c r="D32" s="25">
        <v>12</v>
      </c>
      <c r="E32" s="5">
        <v>12</v>
      </c>
      <c r="F32" s="23">
        <f t="shared" si="0"/>
        <v>0.39669421487603307</v>
      </c>
      <c r="G32" s="8">
        <v>0</v>
      </c>
      <c r="H32" s="85">
        <v>0</v>
      </c>
      <c r="I32" s="5"/>
      <c r="J32" s="5"/>
      <c r="K32" s="5"/>
      <c r="L32" s="7"/>
      <c r="M32" s="7"/>
      <c r="N32" s="76">
        <v>0</v>
      </c>
      <c r="O32" s="76">
        <v>0</v>
      </c>
      <c r="P32" s="76">
        <v>0</v>
      </c>
      <c r="Q32" s="76">
        <v>0</v>
      </c>
      <c r="R32" s="76">
        <v>0</v>
      </c>
      <c r="S32" s="85"/>
      <c r="T32" s="5">
        <v>0</v>
      </c>
      <c r="U32" s="94">
        <v>0</v>
      </c>
      <c r="V32" s="5">
        <v>0</v>
      </c>
      <c r="W32" s="85">
        <f t="shared" si="1"/>
        <v>0</v>
      </c>
      <c r="X32" s="5"/>
      <c r="Y32" s="5"/>
      <c r="Z32" s="5"/>
      <c r="AA32" s="5"/>
      <c r="AB32" s="5"/>
      <c r="AC32" s="59"/>
      <c r="AD32" s="12"/>
      <c r="AE32" s="12"/>
      <c r="AF32" s="12"/>
      <c r="AG32" s="12"/>
      <c r="AH32" s="12"/>
      <c r="AJ32" s="14"/>
    </row>
    <row r="33" spans="1:36" ht="27" customHeight="1" x14ac:dyDescent="0.3">
      <c r="A33" s="3">
        <v>3</v>
      </c>
      <c r="B33" s="3" t="s">
        <v>35</v>
      </c>
      <c r="C33" s="5"/>
      <c r="D33" s="25"/>
      <c r="E33" s="5"/>
      <c r="F33" s="23"/>
      <c r="G33" s="8"/>
      <c r="H33" s="85"/>
      <c r="I33" s="5"/>
      <c r="J33" s="5"/>
      <c r="K33" s="5"/>
      <c r="L33" s="7"/>
      <c r="M33" s="7"/>
      <c r="N33" s="76"/>
      <c r="O33" s="5"/>
      <c r="P33" s="5"/>
      <c r="Q33" s="5"/>
      <c r="R33" s="5"/>
      <c r="S33" s="85"/>
      <c r="T33" s="5"/>
      <c r="U33" s="94"/>
      <c r="V33" s="5"/>
      <c r="W33" s="85"/>
      <c r="X33" s="5"/>
      <c r="Y33" s="5"/>
      <c r="Z33" s="5"/>
      <c r="AA33" s="5"/>
      <c r="AB33" s="5"/>
      <c r="AC33" s="59"/>
      <c r="AD33" s="1"/>
      <c r="AE33" s="1"/>
      <c r="AF33" s="1"/>
      <c r="AG33" s="1"/>
      <c r="AH33" s="1"/>
      <c r="AJ33" s="13"/>
    </row>
    <row r="34" spans="1:36" s="11" customFormat="1" ht="24.75" customHeight="1" x14ac:dyDescent="0.3">
      <c r="A34" s="3"/>
      <c r="B34" s="3" t="s">
        <v>208</v>
      </c>
      <c r="C34" s="5">
        <v>136.30000000000001</v>
      </c>
      <c r="D34" s="5">
        <v>128</v>
      </c>
      <c r="E34" s="5">
        <v>128</v>
      </c>
      <c r="F34" s="23">
        <f t="shared" si="0"/>
        <v>0.9391049156272927</v>
      </c>
      <c r="G34" s="8">
        <v>0</v>
      </c>
      <c r="H34" s="85">
        <v>0</v>
      </c>
      <c r="I34" s="5"/>
      <c r="J34" s="5"/>
      <c r="K34" s="5"/>
      <c r="L34" s="7"/>
      <c r="M34" s="7"/>
      <c r="N34" s="76">
        <v>0</v>
      </c>
      <c r="O34" s="76">
        <v>0</v>
      </c>
      <c r="P34" s="76">
        <v>0</v>
      </c>
      <c r="Q34" s="76">
        <v>0</v>
      </c>
      <c r="R34" s="76">
        <v>0</v>
      </c>
      <c r="S34" s="85">
        <v>0</v>
      </c>
      <c r="T34" s="5">
        <v>3</v>
      </c>
      <c r="U34" s="94" t="s">
        <v>159</v>
      </c>
      <c r="V34" s="5">
        <v>0</v>
      </c>
      <c r="W34" s="85">
        <f t="shared" si="1"/>
        <v>0</v>
      </c>
      <c r="X34" s="5"/>
      <c r="Y34" s="5"/>
      <c r="Z34" s="5"/>
      <c r="AA34" s="5"/>
      <c r="AB34" s="5"/>
      <c r="AC34" s="59"/>
      <c r="AD34" s="12"/>
      <c r="AE34" s="12"/>
      <c r="AF34" s="12"/>
      <c r="AG34" s="12"/>
      <c r="AH34" s="12"/>
      <c r="AJ34" s="15"/>
    </row>
    <row r="35" spans="1:36" s="11" customFormat="1" ht="23.25" customHeight="1" x14ac:dyDescent="0.3">
      <c r="A35" s="3"/>
      <c r="B35" s="3" t="s">
        <v>209</v>
      </c>
      <c r="C35" s="5">
        <v>70.430000000000007</v>
      </c>
      <c r="D35" s="5">
        <v>67</v>
      </c>
      <c r="E35" s="5">
        <v>67</v>
      </c>
      <c r="F35" s="23">
        <f t="shared" si="0"/>
        <v>0.9512991622887973</v>
      </c>
      <c r="G35" s="8">
        <v>1</v>
      </c>
      <c r="H35" s="85">
        <v>1.4925373134328358E-2</v>
      </c>
      <c r="I35" s="5"/>
      <c r="J35" s="5"/>
      <c r="K35" s="5"/>
      <c r="L35" s="7"/>
      <c r="M35" s="7"/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85">
        <f t="shared" si="3"/>
        <v>0</v>
      </c>
      <c r="T35" s="5">
        <v>2</v>
      </c>
      <c r="U35" s="94" t="s">
        <v>159</v>
      </c>
      <c r="V35" s="5">
        <v>1</v>
      </c>
      <c r="W35" s="85">
        <f t="shared" si="1"/>
        <v>1.4925373134328358E-2</v>
      </c>
      <c r="X35" s="5"/>
      <c r="Y35" s="5"/>
      <c r="Z35" s="5"/>
      <c r="AA35" s="5"/>
      <c r="AB35" s="5"/>
      <c r="AC35" s="59"/>
      <c r="AD35" s="12"/>
      <c r="AE35" s="12"/>
      <c r="AF35" s="12"/>
      <c r="AG35" s="12"/>
      <c r="AH35" s="12"/>
      <c r="AJ35" s="15"/>
    </row>
    <row r="36" spans="1:36" s="11" customFormat="1" ht="28.5" customHeight="1" x14ac:dyDescent="0.3">
      <c r="A36" s="3">
        <v>4</v>
      </c>
      <c r="B36" s="3" t="s">
        <v>36</v>
      </c>
      <c r="C36" s="5">
        <v>95.84</v>
      </c>
      <c r="D36" s="5">
        <v>137</v>
      </c>
      <c r="E36" s="5">
        <v>137</v>
      </c>
      <c r="F36" s="23">
        <f t="shared" si="0"/>
        <v>1.429465776293823</v>
      </c>
      <c r="G36" s="8">
        <v>1</v>
      </c>
      <c r="H36" s="85">
        <v>7.2992700729927005E-3</v>
      </c>
      <c r="I36" s="5"/>
      <c r="J36" s="5"/>
      <c r="K36" s="5"/>
      <c r="L36" s="7"/>
      <c r="M36" s="7"/>
      <c r="N36" s="76">
        <v>0</v>
      </c>
      <c r="O36" s="76">
        <v>0</v>
      </c>
      <c r="P36" s="76">
        <v>0</v>
      </c>
      <c r="Q36" s="76">
        <v>0</v>
      </c>
      <c r="R36" s="76">
        <v>0</v>
      </c>
      <c r="S36" s="85">
        <f t="shared" si="3"/>
        <v>0</v>
      </c>
      <c r="T36" s="5">
        <v>6</v>
      </c>
      <c r="U36" s="94" t="s">
        <v>161</v>
      </c>
      <c r="V36" s="5">
        <v>1</v>
      </c>
      <c r="W36" s="85">
        <f t="shared" si="1"/>
        <v>7.2992700729927005E-3</v>
      </c>
      <c r="X36" s="5"/>
      <c r="Y36" s="5"/>
      <c r="Z36" s="5"/>
      <c r="AA36" s="5"/>
      <c r="AB36" s="5"/>
      <c r="AC36" s="59"/>
      <c r="AD36" s="12"/>
      <c r="AE36" s="12"/>
      <c r="AF36" s="12"/>
      <c r="AG36" s="12"/>
      <c r="AH36" s="12"/>
      <c r="AJ36" s="15"/>
    </row>
    <row r="37" spans="1:36" s="11" customFormat="1" ht="27" customHeight="1" x14ac:dyDescent="0.3">
      <c r="A37" s="3">
        <v>5</v>
      </c>
      <c r="B37" s="3" t="s">
        <v>37</v>
      </c>
      <c r="C37" s="5">
        <v>629.95000000000005</v>
      </c>
      <c r="D37" s="5">
        <v>940</v>
      </c>
      <c r="E37" s="5">
        <v>940</v>
      </c>
      <c r="F37" s="23">
        <f t="shared" si="0"/>
        <v>1.4921819191999364</v>
      </c>
      <c r="G37" s="8">
        <v>40</v>
      </c>
      <c r="H37" s="85">
        <v>4.2553191489361701E-2</v>
      </c>
      <c r="I37" s="5">
        <v>15</v>
      </c>
      <c r="J37" s="5"/>
      <c r="K37" s="5"/>
      <c r="L37" s="7"/>
      <c r="M37" s="7"/>
      <c r="N37" s="76">
        <v>10</v>
      </c>
      <c r="O37" s="76">
        <v>0</v>
      </c>
      <c r="P37" s="76">
        <v>0</v>
      </c>
      <c r="Q37" s="76">
        <v>9</v>
      </c>
      <c r="R37" s="76">
        <v>1</v>
      </c>
      <c r="S37" s="85">
        <f t="shared" si="3"/>
        <v>0.25</v>
      </c>
      <c r="T37" s="5">
        <v>47</v>
      </c>
      <c r="U37" s="94" t="s">
        <v>161</v>
      </c>
      <c r="V37" s="5">
        <v>40</v>
      </c>
      <c r="W37" s="85">
        <f t="shared" si="1"/>
        <v>4.2553191489361701E-2</v>
      </c>
      <c r="X37" s="5"/>
      <c r="Y37" s="5"/>
      <c r="Z37" s="5"/>
      <c r="AA37" s="5"/>
      <c r="AB37" s="5"/>
      <c r="AC37" s="59"/>
      <c r="AD37" s="12"/>
      <c r="AE37" s="12"/>
      <c r="AF37" s="12"/>
      <c r="AG37" s="12"/>
      <c r="AH37" s="12"/>
      <c r="AJ37" s="15"/>
    </row>
    <row r="38" spans="1:36" s="11" customFormat="1" ht="27.75" customHeight="1" x14ac:dyDescent="0.3">
      <c r="A38" s="3">
        <v>6</v>
      </c>
      <c r="B38" s="3" t="s">
        <v>38</v>
      </c>
      <c r="C38" s="5"/>
      <c r="D38" s="5"/>
      <c r="E38" s="5"/>
      <c r="F38" s="23"/>
      <c r="G38" s="8"/>
      <c r="H38" s="85"/>
      <c r="I38" s="5"/>
      <c r="J38" s="5"/>
      <c r="K38" s="5"/>
      <c r="L38" s="7"/>
      <c r="M38" s="7"/>
      <c r="N38" s="76"/>
      <c r="O38" s="76"/>
      <c r="P38" s="76"/>
      <c r="Q38" s="76"/>
      <c r="R38" s="5"/>
      <c r="S38" s="85"/>
      <c r="T38" s="5"/>
      <c r="U38" s="94"/>
      <c r="V38" s="5"/>
      <c r="W38" s="85"/>
      <c r="X38" s="5"/>
      <c r="Y38" s="5"/>
      <c r="Z38" s="5"/>
      <c r="AA38" s="5"/>
      <c r="AB38" s="5"/>
      <c r="AC38" s="59"/>
      <c r="AD38" s="12"/>
      <c r="AE38" s="12"/>
      <c r="AF38" s="12"/>
      <c r="AG38" s="12"/>
      <c r="AH38" s="12"/>
      <c r="AJ38" s="15"/>
    </row>
    <row r="39" spans="1:36" s="11" customFormat="1" ht="27.75" customHeight="1" x14ac:dyDescent="0.3">
      <c r="A39" s="3"/>
      <c r="B39" s="3" t="s">
        <v>303</v>
      </c>
      <c r="C39" s="5">
        <v>58.68</v>
      </c>
      <c r="D39" s="5">
        <v>73</v>
      </c>
      <c r="E39" s="5">
        <v>73</v>
      </c>
      <c r="F39" s="23">
        <f t="shared" si="0"/>
        <v>1.2440354464894343</v>
      </c>
      <c r="G39" s="8">
        <v>3</v>
      </c>
      <c r="H39" s="85">
        <v>4.3165467625899283E-2</v>
      </c>
      <c r="I39" s="5"/>
      <c r="J39" s="5"/>
      <c r="K39" s="5"/>
      <c r="L39" s="7"/>
      <c r="M39" s="7"/>
      <c r="N39" s="76">
        <v>1</v>
      </c>
      <c r="O39" s="76">
        <v>0</v>
      </c>
      <c r="P39" s="76">
        <v>0</v>
      </c>
      <c r="Q39" s="76">
        <v>1</v>
      </c>
      <c r="R39" s="5">
        <v>0</v>
      </c>
      <c r="S39" s="85">
        <f t="shared" si="3"/>
        <v>0.33333333333333331</v>
      </c>
      <c r="T39" s="5">
        <v>3</v>
      </c>
      <c r="U39" s="94" t="s">
        <v>161</v>
      </c>
      <c r="V39" s="5">
        <v>3</v>
      </c>
      <c r="W39" s="85">
        <f t="shared" si="1"/>
        <v>4.1095890410958902E-2</v>
      </c>
      <c r="X39" s="5"/>
      <c r="Y39" s="5"/>
      <c r="Z39" s="5"/>
      <c r="AA39" s="5"/>
      <c r="AB39" s="5"/>
      <c r="AC39" s="59"/>
      <c r="AD39" s="12"/>
      <c r="AE39" s="12"/>
      <c r="AF39" s="12"/>
      <c r="AG39" s="12"/>
      <c r="AH39" s="12"/>
      <c r="AJ39" s="15"/>
    </row>
    <row r="40" spans="1:36" s="11" customFormat="1" ht="27.75" customHeight="1" x14ac:dyDescent="0.3">
      <c r="A40" s="3"/>
      <c r="B40" s="3" t="s">
        <v>304</v>
      </c>
      <c r="C40" s="5">
        <v>53.5</v>
      </c>
      <c r="D40" s="5">
        <v>66</v>
      </c>
      <c r="E40" s="5">
        <v>66</v>
      </c>
      <c r="F40" s="23">
        <f t="shared" si="0"/>
        <v>1.233644859813084</v>
      </c>
      <c r="G40" s="8">
        <v>3</v>
      </c>
      <c r="H40" s="85">
        <v>4.3165467625899283E-2</v>
      </c>
      <c r="I40" s="5"/>
      <c r="J40" s="5"/>
      <c r="K40" s="5"/>
      <c r="L40" s="7"/>
      <c r="M40" s="7"/>
      <c r="N40" s="76">
        <v>0</v>
      </c>
      <c r="O40" s="76">
        <v>0</v>
      </c>
      <c r="P40" s="76">
        <v>0</v>
      </c>
      <c r="Q40" s="76">
        <v>0</v>
      </c>
      <c r="R40" s="5">
        <v>0</v>
      </c>
      <c r="S40" s="85">
        <f t="shared" si="3"/>
        <v>0</v>
      </c>
      <c r="T40" s="5">
        <v>3</v>
      </c>
      <c r="U40" s="94" t="s">
        <v>161</v>
      </c>
      <c r="V40" s="5">
        <v>3</v>
      </c>
      <c r="W40" s="85">
        <f t="shared" si="1"/>
        <v>4.5454545454545456E-2</v>
      </c>
      <c r="X40" s="5"/>
      <c r="Y40" s="5"/>
      <c r="Z40" s="5"/>
      <c r="AA40" s="5"/>
      <c r="AB40" s="5"/>
      <c r="AC40" s="59"/>
      <c r="AD40" s="12"/>
      <c r="AE40" s="12"/>
      <c r="AF40" s="12"/>
      <c r="AG40" s="12"/>
      <c r="AH40" s="12"/>
      <c r="AJ40" s="15"/>
    </row>
    <row r="41" spans="1:36" s="11" customFormat="1" ht="24" customHeight="1" x14ac:dyDescent="0.3">
      <c r="A41" s="3">
        <v>7</v>
      </c>
      <c r="B41" s="3" t="s">
        <v>39</v>
      </c>
      <c r="C41" s="5">
        <v>559.37</v>
      </c>
      <c r="D41" s="5">
        <v>417</v>
      </c>
      <c r="E41" s="5">
        <v>417</v>
      </c>
      <c r="F41" s="23">
        <f t="shared" si="0"/>
        <v>0.74548152385719646</v>
      </c>
      <c r="G41" s="8">
        <v>6</v>
      </c>
      <c r="H41" s="85">
        <v>1.4388489208633094E-2</v>
      </c>
      <c r="I41" s="5"/>
      <c r="J41" s="5"/>
      <c r="K41" s="5"/>
      <c r="L41" s="7"/>
      <c r="M41" s="7"/>
      <c r="N41" s="76">
        <v>4</v>
      </c>
      <c r="O41" s="76">
        <v>0</v>
      </c>
      <c r="P41" s="76">
        <v>0</v>
      </c>
      <c r="Q41" s="5">
        <v>3</v>
      </c>
      <c r="R41" s="5">
        <v>1</v>
      </c>
      <c r="S41" s="85">
        <f t="shared" si="3"/>
        <v>0.66666666666666663</v>
      </c>
      <c r="T41" s="5">
        <v>12</v>
      </c>
      <c r="U41" s="94" t="s">
        <v>159</v>
      </c>
      <c r="V41" s="5">
        <v>6</v>
      </c>
      <c r="W41" s="85">
        <f t="shared" si="1"/>
        <v>1.4388489208633094E-2</v>
      </c>
      <c r="X41" s="5"/>
      <c r="Y41" s="5"/>
      <c r="Z41" s="5"/>
      <c r="AA41" s="5"/>
      <c r="AB41" s="5"/>
      <c r="AC41" s="59"/>
      <c r="AD41" s="12"/>
      <c r="AE41" s="12"/>
      <c r="AF41" s="12"/>
      <c r="AG41" s="12"/>
      <c r="AH41" s="12"/>
      <c r="AJ41" s="15"/>
    </row>
    <row r="42" spans="1:36" s="11" customFormat="1" ht="25.5" customHeight="1" x14ac:dyDescent="0.3">
      <c r="A42" s="3">
        <v>8</v>
      </c>
      <c r="B42" s="3" t="s">
        <v>149</v>
      </c>
      <c r="C42" s="5">
        <v>24.63</v>
      </c>
      <c r="D42" s="5">
        <v>47</v>
      </c>
      <c r="E42" s="5">
        <v>47</v>
      </c>
      <c r="F42" s="23">
        <f t="shared" si="0"/>
        <v>1.9082419813235891</v>
      </c>
      <c r="G42" s="8">
        <v>1</v>
      </c>
      <c r="H42" s="85">
        <v>2.1276595744680851E-2</v>
      </c>
      <c r="I42" s="5"/>
      <c r="J42" s="5"/>
      <c r="K42" s="5"/>
      <c r="L42" s="7"/>
      <c r="M42" s="7"/>
      <c r="N42" s="76">
        <v>0</v>
      </c>
      <c r="O42" s="76">
        <v>0</v>
      </c>
      <c r="P42" s="76">
        <v>0</v>
      </c>
      <c r="Q42" s="76">
        <v>0</v>
      </c>
      <c r="R42" s="76">
        <v>0</v>
      </c>
      <c r="S42" s="85">
        <f t="shared" si="3"/>
        <v>0</v>
      </c>
      <c r="T42" s="5">
        <v>2</v>
      </c>
      <c r="U42" s="94" t="s">
        <v>161</v>
      </c>
      <c r="V42" s="5">
        <v>1</v>
      </c>
      <c r="W42" s="85">
        <f t="shared" si="1"/>
        <v>2.1276595744680851E-2</v>
      </c>
      <c r="X42" s="5"/>
      <c r="Y42" s="5"/>
      <c r="Z42" s="5"/>
      <c r="AA42" s="5"/>
      <c r="AB42" s="5"/>
      <c r="AC42" s="59"/>
      <c r="AJ42" s="15"/>
    </row>
    <row r="43" spans="1:36" ht="30" customHeight="1" x14ac:dyDescent="0.3">
      <c r="A43" s="3">
        <v>9</v>
      </c>
      <c r="B43" s="3" t="s">
        <v>28</v>
      </c>
      <c r="C43" s="5">
        <v>124.89</v>
      </c>
      <c r="D43" s="5">
        <v>48</v>
      </c>
      <c r="E43" s="5">
        <v>48</v>
      </c>
      <c r="F43" s="23">
        <f t="shared" si="0"/>
        <v>0.38433821763151571</v>
      </c>
      <c r="G43" s="8">
        <v>1</v>
      </c>
      <c r="H43" s="85">
        <v>2.0833333333333332E-2</v>
      </c>
      <c r="I43" s="5">
        <v>0</v>
      </c>
      <c r="J43" s="5"/>
      <c r="K43" s="5"/>
      <c r="L43" s="5"/>
      <c r="M43" s="7"/>
      <c r="N43" s="76">
        <v>0</v>
      </c>
      <c r="O43" s="76">
        <v>0</v>
      </c>
      <c r="P43" s="76">
        <v>0</v>
      </c>
      <c r="Q43" s="76">
        <v>0</v>
      </c>
      <c r="R43" s="76">
        <v>0</v>
      </c>
      <c r="S43" s="85">
        <f t="shared" si="3"/>
        <v>0</v>
      </c>
      <c r="T43" s="5">
        <v>1</v>
      </c>
      <c r="U43" s="94" t="s">
        <v>159</v>
      </c>
      <c r="V43" s="5">
        <v>1</v>
      </c>
      <c r="W43" s="85">
        <f t="shared" si="1"/>
        <v>2.0833333333333332E-2</v>
      </c>
      <c r="X43" s="5">
        <v>0</v>
      </c>
      <c r="Y43" s="76">
        <v>0</v>
      </c>
      <c r="Z43" s="76">
        <v>0</v>
      </c>
      <c r="AA43" s="76">
        <v>0</v>
      </c>
      <c r="AB43" s="76">
        <v>1</v>
      </c>
      <c r="AC43" s="59"/>
      <c r="AJ43" s="13"/>
    </row>
    <row r="44" spans="1:36" ht="84" customHeight="1" x14ac:dyDescent="0.3">
      <c r="A44" s="26">
        <v>10</v>
      </c>
      <c r="B44" s="3" t="s">
        <v>153</v>
      </c>
      <c r="C44" s="5"/>
      <c r="D44" s="5"/>
      <c r="E44" s="5"/>
      <c r="F44" s="23"/>
      <c r="G44" s="8"/>
      <c r="H44" s="85"/>
      <c r="I44" s="5"/>
      <c r="J44" s="5"/>
      <c r="K44" s="5"/>
      <c r="L44" s="5"/>
      <c r="M44" s="7"/>
      <c r="N44" s="76"/>
      <c r="O44" s="76"/>
      <c r="P44" s="76"/>
      <c r="Q44" s="76"/>
      <c r="R44" s="76"/>
      <c r="S44" s="85"/>
      <c r="T44" s="5"/>
      <c r="U44" s="94"/>
      <c r="V44" s="5"/>
      <c r="W44" s="85"/>
      <c r="X44" s="5"/>
      <c r="Y44" s="76"/>
      <c r="Z44" s="76"/>
      <c r="AA44" s="76"/>
      <c r="AB44" s="76"/>
      <c r="AC44" s="59"/>
      <c r="AJ44" s="13"/>
    </row>
    <row r="45" spans="1:36" s="33" customFormat="1" ht="27" customHeight="1" x14ac:dyDescent="0.25">
      <c r="A45" s="117" t="s">
        <v>40</v>
      </c>
      <c r="B45" s="117"/>
      <c r="C45" s="31">
        <f>SUM(C30:C43)</f>
        <v>2343.84</v>
      </c>
      <c r="D45" s="31">
        <f>SUM(D29:D44)</f>
        <v>2600</v>
      </c>
      <c r="E45" s="31">
        <f>SUM(E29:E44)</f>
        <v>2600</v>
      </c>
      <c r="F45" s="68">
        <f t="shared" si="0"/>
        <v>1.109290736569049</v>
      </c>
      <c r="G45" s="24">
        <f>SUM(G29:G44)</f>
        <v>63</v>
      </c>
      <c r="H45" s="88">
        <v>2.4230769230769229E-2</v>
      </c>
      <c r="I45" s="31">
        <f>SUM(I29:I44)</f>
        <v>15</v>
      </c>
      <c r="J45" s="31">
        <v>0</v>
      </c>
      <c r="K45" s="31">
        <v>0</v>
      </c>
      <c r="L45" s="32">
        <v>9</v>
      </c>
      <c r="M45" s="32">
        <v>3</v>
      </c>
      <c r="N45" s="31">
        <f>SUM(N29:N44)</f>
        <v>19</v>
      </c>
      <c r="O45" s="31">
        <f>SUM(O29:O44)</f>
        <v>0</v>
      </c>
      <c r="P45" s="31">
        <v>0</v>
      </c>
      <c r="Q45" s="31">
        <f>SUM(Q29:Q44)</f>
        <v>17</v>
      </c>
      <c r="R45" s="31">
        <f>SUM(R29:R44)</f>
        <v>2</v>
      </c>
      <c r="S45" s="88">
        <f t="shared" si="3"/>
        <v>0.30158730158730157</v>
      </c>
      <c r="T45" s="31">
        <f>SUM(T29:T44)</f>
        <v>112</v>
      </c>
      <c r="U45" s="95">
        <f>T45/E45</f>
        <v>4.3076923076923075E-2</v>
      </c>
      <c r="V45" s="31">
        <f>SUM(V29:V44)</f>
        <v>63</v>
      </c>
      <c r="W45" s="88">
        <f t="shared" si="1"/>
        <v>2.4230769230769229E-2</v>
      </c>
      <c r="X45" s="31">
        <f t="shared" ref="X45:AB45" si="8">SUM(X29:X44)</f>
        <v>0</v>
      </c>
      <c r="Y45" s="31">
        <f t="shared" si="8"/>
        <v>0</v>
      </c>
      <c r="Z45" s="31">
        <f t="shared" si="8"/>
        <v>0</v>
      </c>
      <c r="AA45" s="31">
        <f t="shared" si="8"/>
        <v>0</v>
      </c>
      <c r="AB45" s="31">
        <f t="shared" si="8"/>
        <v>1</v>
      </c>
      <c r="AC45" s="61"/>
      <c r="AJ45" s="34"/>
    </row>
    <row r="46" spans="1:36" ht="21.75" customHeight="1" x14ac:dyDescent="0.3">
      <c r="A46" s="118" t="s">
        <v>41</v>
      </c>
      <c r="B46" s="118"/>
      <c r="C46" s="5"/>
      <c r="D46" s="5"/>
      <c r="E46" s="5"/>
      <c r="F46" s="23"/>
      <c r="G46" s="8"/>
      <c r="H46" s="85"/>
      <c r="I46" s="5"/>
      <c r="J46" s="76"/>
      <c r="K46" s="76"/>
      <c r="L46" s="5"/>
      <c r="M46" s="5"/>
      <c r="N46" s="76"/>
      <c r="O46" s="76"/>
      <c r="P46" s="76"/>
      <c r="Q46" s="76"/>
      <c r="R46" s="76"/>
      <c r="S46" s="85"/>
      <c r="T46" s="5"/>
      <c r="U46" s="94"/>
      <c r="V46" s="5"/>
      <c r="W46" s="85"/>
      <c r="X46" s="5"/>
      <c r="Y46" s="76"/>
      <c r="Z46" s="76"/>
      <c r="AA46" s="76"/>
      <c r="AB46" s="76"/>
      <c r="AC46" s="59"/>
      <c r="AJ46" s="13"/>
    </row>
    <row r="47" spans="1:36" ht="23.25" customHeight="1" x14ac:dyDescent="0.3">
      <c r="A47" s="3">
        <v>1</v>
      </c>
      <c r="B47" s="3" t="s">
        <v>42</v>
      </c>
      <c r="C47" s="5"/>
      <c r="D47" s="25"/>
      <c r="E47" s="5"/>
      <c r="F47" s="23"/>
      <c r="G47" s="8"/>
      <c r="H47" s="85"/>
      <c r="I47" s="5"/>
      <c r="J47" s="76"/>
      <c r="K47" s="76"/>
      <c r="L47" s="7"/>
      <c r="M47" s="7"/>
      <c r="N47" s="76"/>
      <c r="O47" s="76"/>
      <c r="P47" s="76"/>
      <c r="Q47" s="76"/>
      <c r="R47" s="76"/>
      <c r="S47" s="85"/>
      <c r="T47" s="5"/>
      <c r="U47" s="94"/>
      <c r="V47" s="5"/>
      <c r="W47" s="85"/>
      <c r="X47" s="5"/>
      <c r="Y47" s="76"/>
      <c r="Z47" s="76"/>
      <c r="AA47" s="76"/>
      <c r="AB47" s="76"/>
      <c r="AC47" s="59"/>
      <c r="AJ47" s="13"/>
    </row>
    <row r="48" spans="1:36" ht="25.5" customHeight="1" x14ac:dyDescent="0.3">
      <c r="A48" s="3"/>
      <c r="B48" s="3" t="s">
        <v>210</v>
      </c>
      <c r="C48" s="5">
        <v>575.29</v>
      </c>
      <c r="D48" s="25">
        <v>65</v>
      </c>
      <c r="E48" s="5">
        <v>65</v>
      </c>
      <c r="F48" s="23">
        <f t="shared" si="0"/>
        <v>0.11298649376836031</v>
      </c>
      <c r="G48" s="8">
        <v>0</v>
      </c>
      <c r="H48" s="85">
        <v>0</v>
      </c>
      <c r="I48" s="5"/>
      <c r="J48" s="76"/>
      <c r="K48" s="76"/>
      <c r="L48" s="7"/>
      <c r="M48" s="7"/>
      <c r="N48" s="76">
        <v>0</v>
      </c>
      <c r="O48" s="76">
        <v>0</v>
      </c>
      <c r="P48" s="76">
        <v>0</v>
      </c>
      <c r="Q48" s="76">
        <v>0</v>
      </c>
      <c r="R48" s="76">
        <v>0</v>
      </c>
      <c r="S48" s="85">
        <v>0</v>
      </c>
      <c r="T48" s="5">
        <v>1</v>
      </c>
      <c r="U48" s="94" t="s">
        <v>159</v>
      </c>
      <c r="V48" s="5">
        <v>0</v>
      </c>
      <c r="W48" s="85">
        <f t="shared" si="1"/>
        <v>0</v>
      </c>
      <c r="X48" s="5"/>
      <c r="Y48" s="76"/>
      <c r="Z48" s="76"/>
      <c r="AA48" s="76"/>
      <c r="AB48" s="76"/>
      <c r="AC48" s="59"/>
      <c r="AJ48" s="13"/>
    </row>
    <row r="49" spans="1:36" ht="23.25" customHeight="1" x14ac:dyDescent="0.3">
      <c r="A49" s="3"/>
      <c r="B49" s="3" t="s">
        <v>211</v>
      </c>
      <c r="C49" s="5">
        <v>2066.52</v>
      </c>
      <c r="D49" s="25">
        <v>1072</v>
      </c>
      <c r="E49" s="5">
        <v>1072</v>
      </c>
      <c r="F49" s="23">
        <f t="shared" si="0"/>
        <v>0.51874649168650677</v>
      </c>
      <c r="G49" s="8">
        <v>31</v>
      </c>
      <c r="H49" s="85">
        <v>2.8917910447761194E-2</v>
      </c>
      <c r="I49" s="5"/>
      <c r="J49" s="76"/>
      <c r="K49" s="76"/>
      <c r="L49" s="7"/>
      <c r="M49" s="7"/>
      <c r="N49" s="76">
        <v>13</v>
      </c>
      <c r="O49" s="76">
        <v>1</v>
      </c>
      <c r="P49" s="76">
        <v>0</v>
      </c>
      <c r="Q49" s="76">
        <v>8</v>
      </c>
      <c r="R49" s="76">
        <v>4</v>
      </c>
      <c r="S49" s="85">
        <f t="shared" si="3"/>
        <v>0.41935483870967744</v>
      </c>
      <c r="T49" s="5">
        <v>32</v>
      </c>
      <c r="U49" s="94" t="s">
        <v>159</v>
      </c>
      <c r="V49" s="5">
        <v>31</v>
      </c>
      <c r="W49" s="85">
        <f t="shared" si="1"/>
        <v>2.8917910447761194E-2</v>
      </c>
      <c r="X49" s="5"/>
      <c r="Y49" s="76"/>
      <c r="Z49" s="76"/>
      <c r="AA49" s="76"/>
      <c r="AB49" s="76"/>
      <c r="AC49" s="59"/>
      <c r="AJ49" s="13"/>
    </row>
    <row r="50" spans="1:36" ht="30" customHeight="1" x14ac:dyDescent="0.3">
      <c r="A50" s="3">
        <v>2</v>
      </c>
      <c r="B50" s="3" t="s">
        <v>43</v>
      </c>
      <c r="C50" s="5"/>
      <c r="D50" s="25"/>
      <c r="E50" s="5"/>
      <c r="F50" s="23"/>
      <c r="G50" s="8"/>
      <c r="H50" s="85"/>
      <c r="I50" s="5"/>
      <c r="J50" s="76"/>
      <c r="K50" s="76"/>
      <c r="L50" s="7"/>
      <c r="M50" s="7"/>
      <c r="N50" s="76"/>
      <c r="O50" s="76"/>
      <c r="P50" s="76"/>
      <c r="Q50" s="76"/>
      <c r="R50" s="76"/>
      <c r="S50" s="85"/>
      <c r="T50" s="5"/>
      <c r="U50" s="94"/>
      <c r="V50" s="5"/>
      <c r="W50" s="85"/>
      <c r="X50" s="5"/>
      <c r="Y50" s="76"/>
      <c r="Z50" s="76"/>
      <c r="AA50" s="76"/>
      <c r="AB50" s="76"/>
      <c r="AC50" s="59"/>
      <c r="AJ50" s="13"/>
    </row>
    <row r="51" spans="1:36" ht="24.75" customHeight="1" x14ac:dyDescent="0.3">
      <c r="A51" s="3"/>
      <c r="B51" s="3" t="s">
        <v>212</v>
      </c>
      <c r="C51" s="5">
        <v>1208.68</v>
      </c>
      <c r="D51" s="25">
        <v>312</v>
      </c>
      <c r="E51" s="5">
        <v>312</v>
      </c>
      <c r="F51" s="23">
        <f t="shared" si="0"/>
        <v>0.25813283913029089</v>
      </c>
      <c r="G51" s="8">
        <v>9</v>
      </c>
      <c r="H51" s="85">
        <v>2.8846153846153848E-2</v>
      </c>
      <c r="I51" s="5"/>
      <c r="J51" s="76"/>
      <c r="K51" s="76"/>
      <c r="L51" s="7"/>
      <c r="M51" s="7"/>
      <c r="N51" s="76">
        <v>4</v>
      </c>
      <c r="O51" s="76">
        <v>0</v>
      </c>
      <c r="P51" s="76">
        <v>0</v>
      </c>
      <c r="Q51" s="76">
        <v>4</v>
      </c>
      <c r="R51" s="76">
        <v>0</v>
      </c>
      <c r="S51" s="85">
        <f t="shared" si="3"/>
        <v>0.44444444444444442</v>
      </c>
      <c r="T51" s="5">
        <v>9</v>
      </c>
      <c r="U51" s="94" t="s">
        <v>159</v>
      </c>
      <c r="V51" s="5">
        <v>9</v>
      </c>
      <c r="W51" s="85">
        <f t="shared" si="1"/>
        <v>2.8846153846153848E-2</v>
      </c>
      <c r="X51" s="5"/>
      <c r="Y51" s="76"/>
      <c r="Z51" s="76"/>
      <c r="AA51" s="76"/>
      <c r="AB51" s="76"/>
      <c r="AC51" s="59"/>
      <c r="AJ51" s="13"/>
    </row>
    <row r="52" spans="1:36" ht="22.5" customHeight="1" x14ac:dyDescent="0.3">
      <c r="A52" s="3"/>
      <c r="B52" s="3" t="s">
        <v>213</v>
      </c>
      <c r="C52" s="5">
        <v>251.53</v>
      </c>
      <c r="D52" s="25">
        <v>48</v>
      </c>
      <c r="E52" s="5">
        <v>48</v>
      </c>
      <c r="F52" s="23">
        <f t="shared" si="0"/>
        <v>0.19083210750208723</v>
      </c>
      <c r="G52" s="8">
        <v>1</v>
      </c>
      <c r="H52" s="85">
        <v>2.0833333333333332E-2</v>
      </c>
      <c r="I52" s="5"/>
      <c r="J52" s="76"/>
      <c r="K52" s="76"/>
      <c r="L52" s="7"/>
      <c r="M52" s="7"/>
      <c r="N52" s="76">
        <v>0</v>
      </c>
      <c r="O52" s="76">
        <v>0</v>
      </c>
      <c r="P52" s="76">
        <v>0</v>
      </c>
      <c r="Q52" s="76">
        <v>0</v>
      </c>
      <c r="R52" s="76">
        <v>0</v>
      </c>
      <c r="S52" s="85">
        <f t="shared" si="3"/>
        <v>0</v>
      </c>
      <c r="T52" s="5">
        <v>1</v>
      </c>
      <c r="U52" s="94" t="s">
        <v>159</v>
      </c>
      <c r="V52" s="5">
        <v>1</v>
      </c>
      <c r="W52" s="85">
        <f t="shared" si="1"/>
        <v>2.0833333333333332E-2</v>
      </c>
      <c r="X52" s="5"/>
      <c r="Y52" s="76"/>
      <c r="Z52" s="76"/>
      <c r="AA52" s="76"/>
      <c r="AB52" s="76"/>
      <c r="AC52" s="59"/>
      <c r="AJ52" s="13"/>
    </row>
    <row r="53" spans="1:36" ht="24.75" customHeight="1" x14ac:dyDescent="0.3">
      <c r="A53" s="3">
        <v>3</v>
      </c>
      <c r="B53" s="3" t="s">
        <v>44</v>
      </c>
      <c r="C53" s="5"/>
      <c r="D53" s="25"/>
      <c r="E53" s="5"/>
      <c r="F53" s="23"/>
      <c r="G53" s="8"/>
      <c r="H53" s="85"/>
      <c r="I53" s="5"/>
      <c r="J53" s="76"/>
      <c r="K53" s="76"/>
      <c r="L53" s="7"/>
      <c r="M53" s="7"/>
      <c r="N53" s="76"/>
      <c r="O53" s="76"/>
      <c r="P53" s="76"/>
      <c r="Q53" s="76"/>
      <c r="R53" s="76"/>
      <c r="S53" s="85"/>
      <c r="T53" s="5"/>
      <c r="U53" s="94"/>
      <c r="V53" s="5"/>
      <c r="W53" s="85"/>
      <c r="X53" s="5"/>
      <c r="Y53" s="76"/>
      <c r="Z53" s="76"/>
      <c r="AA53" s="76"/>
      <c r="AB53" s="76"/>
      <c r="AC53" s="59"/>
      <c r="AJ53" s="13"/>
    </row>
    <row r="54" spans="1:36" ht="29.25" customHeight="1" x14ac:dyDescent="0.3">
      <c r="A54" s="3"/>
      <c r="B54" s="3" t="s">
        <v>214</v>
      </c>
      <c r="C54" s="5">
        <v>424.92</v>
      </c>
      <c r="D54" s="25">
        <v>488</v>
      </c>
      <c r="E54" s="5">
        <v>488</v>
      </c>
      <c r="F54" s="23">
        <f t="shared" si="0"/>
        <v>1.1484514732184881</v>
      </c>
      <c r="G54" s="8">
        <v>10</v>
      </c>
      <c r="H54" s="85">
        <v>2.0491803278688523E-2</v>
      </c>
      <c r="I54" s="5"/>
      <c r="J54" s="76"/>
      <c r="K54" s="76"/>
      <c r="L54" s="7"/>
      <c r="M54" s="7"/>
      <c r="N54" s="76">
        <v>6</v>
      </c>
      <c r="O54" s="76">
        <v>0</v>
      </c>
      <c r="P54" s="76">
        <v>0</v>
      </c>
      <c r="Q54" s="76">
        <v>5</v>
      </c>
      <c r="R54" s="76">
        <v>1</v>
      </c>
      <c r="S54" s="85">
        <f t="shared" si="3"/>
        <v>0.6</v>
      </c>
      <c r="T54" s="5">
        <v>24</v>
      </c>
      <c r="U54" s="94" t="s">
        <v>161</v>
      </c>
      <c r="V54" s="5">
        <v>10</v>
      </c>
      <c r="W54" s="85">
        <f t="shared" si="1"/>
        <v>2.0491803278688523E-2</v>
      </c>
      <c r="X54" s="5"/>
      <c r="Y54" s="76"/>
      <c r="Z54" s="76"/>
      <c r="AA54" s="76"/>
      <c r="AB54" s="76"/>
      <c r="AC54" s="59"/>
      <c r="AJ54" s="13"/>
    </row>
    <row r="55" spans="1:36" ht="24" customHeight="1" x14ac:dyDescent="0.3">
      <c r="A55" s="3"/>
      <c r="B55" s="3" t="s">
        <v>215</v>
      </c>
      <c r="C55" s="5">
        <v>94.64</v>
      </c>
      <c r="D55" s="25">
        <v>103</v>
      </c>
      <c r="E55" s="5">
        <v>103</v>
      </c>
      <c r="F55" s="23">
        <f t="shared" si="0"/>
        <v>1.088334742180896</v>
      </c>
      <c r="G55" s="8">
        <v>1</v>
      </c>
      <c r="H55" s="85">
        <v>9.7087378640776691E-3</v>
      </c>
      <c r="I55" s="5"/>
      <c r="J55" s="76"/>
      <c r="K55" s="76"/>
      <c r="L55" s="7"/>
      <c r="M55" s="7"/>
      <c r="N55" s="76"/>
      <c r="O55" s="76"/>
      <c r="P55" s="76"/>
      <c r="Q55" s="76"/>
      <c r="R55" s="76"/>
      <c r="S55" s="85"/>
      <c r="T55" s="5">
        <v>5</v>
      </c>
      <c r="U55" s="94" t="s">
        <v>161</v>
      </c>
      <c r="V55" s="5">
        <v>1</v>
      </c>
      <c r="W55" s="85">
        <f t="shared" si="1"/>
        <v>9.7087378640776691E-3</v>
      </c>
      <c r="X55" s="5"/>
      <c r="Y55" s="76"/>
      <c r="Z55" s="76"/>
      <c r="AA55" s="76"/>
      <c r="AB55" s="76"/>
      <c r="AC55" s="59"/>
      <c r="AJ55" s="13"/>
    </row>
    <row r="56" spans="1:36" ht="23.25" customHeight="1" x14ac:dyDescent="0.3">
      <c r="A56" s="3">
        <v>4</v>
      </c>
      <c r="B56" s="3" t="s">
        <v>45</v>
      </c>
      <c r="C56" s="5">
        <v>30.46</v>
      </c>
      <c r="D56" s="25">
        <v>41</v>
      </c>
      <c r="E56" s="5">
        <v>41</v>
      </c>
      <c r="F56" s="23">
        <f t="shared" si="0"/>
        <v>1.3460275771503611</v>
      </c>
      <c r="G56" s="8">
        <v>2</v>
      </c>
      <c r="H56" s="85">
        <v>4.878048780487805E-2</v>
      </c>
      <c r="I56" s="5"/>
      <c r="J56" s="76"/>
      <c r="K56" s="76"/>
      <c r="L56" s="7"/>
      <c r="M56" s="7"/>
      <c r="N56" s="76">
        <v>1</v>
      </c>
      <c r="O56" s="76">
        <v>0</v>
      </c>
      <c r="P56" s="76">
        <v>0</v>
      </c>
      <c r="Q56" s="76">
        <v>0</v>
      </c>
      <c r="R56" s="76">
        <v>1</v>
      </c>
      <c r="S56" s="85">
        <f t="shared" si="3"/>
        <v>0.5</v>
      </c>
      <c r="T56" s="5">
        <v>2</v>
      </c>
      <c r="U56" s="94" t="s">
        <v>161</v>
      </c>
      <c r="V56" s="5">
        <v>2</v>
      </c>
      <c r="W56" s="85">
        <f t="shared" si="1"/>
        <v>4.878048780487805E-2</v>
      </c>
      <c r="X56" s="5"/>
      <c r="Y56" s="76"/>
      <c r="Z56" s="76"/>
      <c r="AA56" s="76"/>
      <c r="AB56" s="76"/>
      <c r="AC56" s="59"/>
      <c r="AJ56" s="13"/>
    </row>
    <row r="57" spans="1:36" ht="23.25" customHeight="1" x14ac:dyDescent="0.3">
      <c r="A57" s="3">
        <v>5</v>
      </c>
      <c r="B57" s="3" t="s">
        <v>46</v>
      </c>
      <c r="C57" s="5">
        <v>55.84</v>
      </c>
      <c r="D57" s="25">
        <v>0</v>
      </c>
      <c r="E57" s="5">
        <v>0</v>
      </c>
      <c r="F57" s="23">
        <f t="shared" si="0"/>
        <v>0</v>
      </c>
      <c r="G57" s="8">
        <v>0</v>
      </c>
      <c r="H57" s="85">
        <v>0</v>
      </c>
      <c r="I57" s="5"/>
      <c r="J57" s="76"/>
      <c r="K57" s="76"/>
      <c r="L57" s="7"/>
      <c r="M57" s="7"/>
      <c r="N57" s="76">
        <v>0</v>
      </c>
      <c r="O57" s="76">
        <v>0</v>
      </c>
      <c r="P57" s="76">
        <v>0</v>
      </c>
      <c r="Q57" s="76">
        <v>0</v>
      </c>
      <c r="R57" s="76">
        <v>0</v>
      </c>
      <c r="S57" s="85">
        <v>0</v>
      </c>
      <c r="T57" s="5">
        <v>0</v>
      </c>
      <c r="U57" s="94">
        <v>0</v>
      </c>
      <c r="V57" s="5">
        <v>0</v>
      </c>
      <c r="W57" s="85">
        <v>0</v>
      </c>
      <c r="X57" s="5"/>
      <c r="Y57" s="76"/>
      <c r="Z57" s="76"/>
      <c r="AA57" s="76"/>
      <c r="AB57" s="76"/>
      <c r="AC57" s="59"/>
      <c r="AJ57" s="13"/>
    </row>
    <row r="58" spans="1:36" ht="24" customHeight="1" x14ac:dyDescent="0.3">
      <c r="A58" s="3">
        <v>6</v>
      </c>
      <c r="B58" s="3" t="s">
        <v>47</v>
      </c>
      <c r="C58" s="5">
        <v>70.680000000000007</v>
      </c>
      <c r="D58" s="25">
        <v>18</v>
      </c>
      <c r="E58" s="5">
        <v>18</v>
      </c>
      <c r="F58" s="23">
        <f t="shared" si="0"/>
        <v>0.25466893039049232</v>
      </c>
      <c r="G58" s="8">
        <v>0</v>
      </c>
      <c r="H58" s="85">
        <v>0</v>
      </c>
      <c r="I58" s="5"/>
      <c r="J58" s="76"/>
      <c r="K58" s="76"/>
      <c r="L58" s="7"/>
      <c r="M58" s="7"/>
      <c r="N58" s="76">
        <v>0</v>
      </c>
      <c r="O58" s="76">
        <v>0</v>
      </c>
      <c r="P58" s="76">
        <v>0</v>
      </c>
      <c r="Q58" s="76">
        <v>0</v>
      </c>
      <c r="R58" s="76">
        <v>0</v>
      </c>
      <c r="S58" s="85">
        <v>0</v>
      </c>
      <c r="T58" s="5">
        <v>0</v>
      </c>
      <c r="U58" s="94" t="s">
        <v>159</v>
      </c>
      <c r="V58" s="5">
        <v>0</v>
      </c>
      <c r="W58" s="85">
        <f t="shared" si="1"/>
        <v>0</v>
      </c>
      <c r="X58" s="5"/>
      <c r="Y58" s="76"/>
      <c r="Z58" s="76"/>
      <c r="AA58" s="76"/>
      <c r="AB58" s="76"/>
      <c r="AC58" s="59"/>
      <c r="AJ58" s="13"/>
    </row>
    <row r="59" spans="1:36" s="10" customFormat="1" ht="24.75" customHeight="1" x14ac:dyDescent="0.3">
      <c r="A59" s="3">
        <v>7</v>
      </c>
      <c r="B59" s="3" t="s">
        <v>48</v>
      </c>
      <c r="C59" s="5">
        <v>86.02</v>
      </c>
      <c r="D59" s="25">
        <v>274</v>
      </c>
      <c r="E59" s="5">
        <v>274</v>
      </c>
      <c r="F59" s="23">
        <f t="shared" si="0"/>
        <v>3.1853057428504998</v>
      </c>
      <c r="G59" s="8">
        <v>0</v>
      </c>
      <c r="H59" s="85">
        <v>0</v>
      </c>
      <c r="I59" s="5"/>
      <c r="J59" s="76"/>
      <c r="K59" s="76"/>
      <c r="L59" s="7"/>
      <c r="M59" s="7"/>
      <c r="N59" s="76">
        <v>0</v>
      </c>
      <c r="O59" s="76">
        <v>0</v>
      </c>
      <c r="P59" s="76">
        <v>0</v>
      </c>
      <c r="Q59" s="76">
        <v>0</v>
      </c>
      <c r="R59" s="76">
        <v>0</v>
      </c>
      <c r="S59" s="85">
        <v>0</v>
      </c>
      <c r="T59" s="5">
        <v>19</v>
      </c>
      <c r="U59" s="94" t="s">
        <v>160</v>
      </c>
      <c r="V59" s="5">
        <v>0</v>
      </c>
      <c r="W59" s="85">
        <f t="shared" si="1"/>
        <v>0</v>
      </c>
      <c r="X59" s="5"/>
      <c r="Y59" s="76"/>
      <c r="Z59" s="76"/>
      <c r="AA59" s="76"/>
      <c r="AB59" s="76"/>
      <c r="AC59" s="59"/>
      <c r="AJ59" s="13"/>
    </row>
    <row r="60" spans="1:36" ht="24" customHeight="1" x14ac:dyDescent="0.3">
      <c r="A60" s="3">
        <v>8</v>
      </c>
      <c r="B60" s="3" t="s">
        <v>49</v>
      </c>
      <c r="C60" s="5">
        <v>66.31</v>
      </c>
      <c r="D60" s="25">
        <v>77</v>
      </c>
      <c r="E60" s="5">
        <v>77</v>
      </c>
      <c r="F60" s="23">
        <f t="shared" si="0"/>
        <v>1.1612124868044036</v>
      </c>
      <c r="G60" s="8">
        <v>2</v>
      </c>
      <c r="H60" s="85">
        <v>2.5974025974025976E-2</v>
      </c>
      <c r="I60" s="5"/>
      <c r="J60" s="76"/>
      <c r="K60" s="76"/>
      <c r="L60" s="7"/>
      <c r="M60" s="7"/>
      <c r="N60" s="76">
        <v>0</v>
      </c>
      <c r="O60" s="76">
        <v>0</v>
      </c>
      <c r="P60" s="76">
        <v>0</v>
      </c>
      <c r="Q60" s="76">
        <v>0</v>
      </c>
      <c r="R60" s="76">
        <v>0</v>
      </c>
      <c r="S60" s="85">
        <f t="shared" si="3"/>
        <v>0</v>
      </c>
      <c r="T60" s="5">
        <v>3</v>
      </c>
      <c r="U60" s="94" t="s">
        <v>161</v>
      </c>
      <c r="V60" s="5">
        <v>2</v>
      </c>
      <c r="W60" s="85">
        <f t="shared" si="1"/>
        <v>2.5974025974025976E-2</v>
      </c>
      <c r="X60" s="5"/>
      <c r="Y60" s="76"/>
      <c r="Z60" s="76"/>
      <c r="AA60" s="76"/>
      <c r="AB60" s="76"/>
      <c r="AC60" s="59"/>
      <c r="AJ60" s="13"/>
    </row>
    <row r="61" spans="1:36" ht="24.75" customHeight="1" x14ac:dyDescent="0.3">
      <c r="A61" s="3">
        <v>9</v>
      </c>
      <c r="B61" s="3" t="s">
        <v>50</v>
      </c>
      <c r="C61" s="5"/>
      <c r="D61" s="25"/>
      <c r="E61" s="5"/>
      <c r="F61" s="23"/>
      <c r="G61" s="8"/>
      <c r="H61" s="85"/>
      <c r="I61" s="5"/>
      <c r="J61" s="76"/>
      <c r="K61" s="76"/>
      <c r="L61" s="7"/>
      <c r="M61" s="7"/>
      <c r="N61" s="76"/>
      <c r="O61" s="76"/>
      <c r="P61" s="76"/>
      <c r="Q61" s="76"/>
      <c r="R61" s="76"/>
      <c r="S61" s="85"/>
      <c r="T61" s="5"/>
      <c r="U61" s="94"/>
      <c r="V61" s="5"/>
      <c r="W61" s="85"/>
      <c r="X61" s="5"/>
      <c r="Y61" s="76"/>
      <c r="Z61" s="76"/>
      <c r="AA61" s="76"/>
      <c r="AB61" s="76"/>
      <c r="AC61" s="59"/>
      <c r="AJ61" s="13"/>
    </row>
    <row r="62" spans="1:36" ht="24.75" customHeight="1" x14ac:dyDescent="0.3">
      <c r="A62" s="3"/>
      <c r="B62" s="3" t="s">
        <v>216</v>
      </c>
      <c r="C62" s="5">
        <v>76.13</v>
      </c>
      <c r="D62" s="25">
        <v>68</v>
      </c>
      <c r="E62" s="5">
        <v>68</v>
      </c>
      <c r="F62" s="23">
        <f t="shared" si="0"/>
        <v>0.89320898463155129</v>
      </c>
      <c r="G62" s="8">
        <v>2</v>
      </c>
      <c r="H62" s="85">
        <v>2.9411764705882353E-2</v>
      </c>
      <c r="I62" s="5"/>
      <c r="J62" s="76"/>
      <c r="K62" s="76"/>
      <c r="L62" s="7"/>
      <c r="M62" s="7"/>
      <c r="N62" s="76">
        <v>0</v>
      </c>
      <c r="O62" s="76">
        <v>0</v>
      </c>
      <c r="P62" s="76">
        <v>0</v>
      </c>
      <c r="Q62" s="76">
        <v>0</v>
      </c>
      <c r="R62" s="76">
        <v>0</v>
      </c>
      <c r="S62" s="85">
        <f t="shared" si="3"/>
        <v>0</v>
      </c>
      <c r="T62" s="5">
        <v>2</v>
      </c>
      <c r="U62" s="94" t="s">
        <v>159</v>
      </c>
      <c r="V62" s="5">
        <v>2</v>
      </c>
      <c r="W62" s="85">
        <f t="shared" si="1"/>
        <v>2.9411764705882353E-2</v>
      </c>
      <c r="X62" s="5"/>
      <c r="Y62" s="76"/>
      <c r="Z62" s="76"/>
      <c r="AA62" s="76"/>
      <c r="AB62" s="76"/>
      <c r="AC62" s="59"/>
      <c r="AJ62" s="13"/>
    </row>
    <row r="63" spans="1:36" ht="25.5" customHeight="1" x14ac:dyDescent="0.3">
      <c r="A63" s="3">
        <v>10</v>
      </c>
      <c r="B63" s="3" t="s">
        <v>51</v>
      </c>
      <c r="C63" s="5"/>
      <c r="D63" s="25"/>
      <c r="E63" s="5"/>
      <c r="F63" s="23"/>
      <c r="G63" s="8"/>
      <c r="H63" s="85"/>
      <c r="I63" s="5"/>
      <c r="J63" s="76"/>
      <c r="K63" s="76"/>
      <c r="L63" s="7"/>
      <c r="M63" s="7"/>
      <c r="N63" s="76"/>
      <c r="O63" s="76"/>
      <c r="P63" s="76"/>
      <c r="Q63" s="76"/>
      <c r="R63" s="76"/>
      <c r="S63" s="85"/>
      <c r="T63" s="5"/>
      <c r="U63" s="94"/>
      <c r="V63" s="5"/>
      <c r="W63" s="85"/>
      <c r="X63" s="5"/>
      <c r="Y63" s="76"/>
      <c r="Z63" s="76"/>
      <c r="AA63" s="76"/>
      <c r="AB63" s="76"/>
      <c r="AC63" s="59"/>
      <c r="AJ63" s="13"/>
    </row>
    <row r="64" spans="1:36" ht="25.5" customHeight="1" x14ac:dyDescent="0.3">
      <c r="A64" s="3"/>
      <c r="B64" s="3" t="s">
        <v>217</v>
      </c>
      <c r="C64" s="5">
        <v>61.79</v>
      </c>
      <c r="D64" s="25">
        <v>69</v>
      </c>
      <c r="E64" s="5">
        <v>69</v>
      </c>
      <c r="F64" s="23">
        <f t="shared" si="0"/>
        <v>1.1166855478232725</v>
      </c>
      <c r="G64" s="8">
        <v>3</v>
      </c>
      <c r="H64" s="85">
        <v>4.3478260869565216E-2</v>
      </c>
      <c r="I64" s="5"/>
      <c r="J64" s="76"/>
      <c r="K64" s="76"/>
      <c r="L64" s="7"/>
      <c r="M64" s="7"/>
      <c r="N64" s="76">
        <v>1</v>
      </c>
      <c r="O64" s="76">
        <v>0</v>
      </c>
      <c r="P64" s="76">
        <v>0</v>
      </c>
      <c r="Q64" s="76">
        <v>1</v>
      </c>
      <c r="R64" s="76">
        <v>0</v>
      </c>
      <c r="S64" s="85">
        <f t="shared" si="3"/>
        <v>0.33333333333333331</v>
      </c>
      <c r="T64" s="5">
        <v>3</v>
      </c>
      <c r="U64" s="94" t="s">
        <v>161</v>
      </c>
      <c r="V64" s="5">
        <v>3</v>
      </c>
      <c r="W64" s="85">
        <f t="shared" si="1"/>
        <v>4.3478260869565216E-2</v>
      </c>
      <c r="X64" s="5"/>
      <c r="Y64" s="76"/>
      <c r="Z64" s="76"/>
      <c r="AA64" s="76"/>
      <c r="AB64" s="76"/>
      <c r="AC64" s="59"/>
      <c r="AJ64" s="13"/>
    </row>
    <row r="65" spans="1:36" ht="24.75" customHeight="1" x14ac:dyDescent="0.3">
      <c r="A65" s="3"/>
      <c r="B65" s="3" t="s">
        <v>218</v>
      </c>
      <c r="C65" s="5">
        <v>65.37</v>
      </c>
      <c r="D65" s="25">
        <v>148</v>
      </c>
      <c r="E65" s="5">
        <v>148</v>
      </c>
      <c r="F65" s="23">
        <f t="shared" si="0"/>
        <v>2.264035490286064</v>
      </c>
      <c r="G65" s="8">
        <v>7</v>
      </c>
      <c r="H65" s="85">
        <v>4.72972972972973E-2</v>
      </c>
      <c r="I65" s="5"/>
      <c r="J65" s="76"/>
      <c r="K65" s="76"/>
      <c r="L65" s="7"/>
      <c r="M65" s="7"/>
      <c r="N65" s="76">
        <v>1</v>
      </c>
      <c r="O65" s="76">
        <v>0</v>
      </c>
      <c r="P65" s="76">
        <v>0</v>
      </c>
      <c r="Q65" s="76">
        <v>1</v>
      </c>
      <c r="R65" s="76">
        <v>0</v>
      </c>
      <c r="S65" s="85">
        <f t="shared" si="3"/>
        <v>0.14285714285714285</v>
      </c>
      <c r="T65" s="5">
        <v>10</v>
      </c>
      <c r="U65" s="94" t="s">
        <v>160</v>
      </c>
      <c r="V65" s="5">
        <v>7</v>
      </c>
      <c r="W65" s="85">
        <f t="shared" si="1"/>
        <v>4.72972972972973E-2</v>
      </c>
      <c r="X65" s="5"/>
      <c r="Y65" s="76"/>
      <c r="Z65" s="76"/>
      <c r="AA65" s="76"/>
      <c r="AB65" s="76"/>
      <c r="AC65" s="59"/>
      <c r="AJ65" s="13"/>
    </row>
    <row r="66" spans="1:36" ht="27.75" customHeight="1" x14ac:dyDescent="0.3">
      <c r="A66" s="3"/>
      <c r="B66" s="3" t="s">
        <v>219</v>
      </c>
      <c r="C66" s="5">
        <v>26.11</v>
      </c>
      <c r="D66" s="25">
        <v>70</v>
      </c>
      <c r="E66" s="5">
        <v>70</v>
      </c>
      <c r="F66" s="23">
        <f t="shared" si="0"/>
        <v>2.6809651474530831</v>
      </c>
      <c r="G66" s="8">
        <v>3</v>
      </c>
      <c r="H66" s="85">
        <v>4.2857142857142858E-2</v>
      </c>
      <c r="I66" s="5"/>
      <c r="J66" s="76"/>
      <c r="K66" s="76"/>
      <c r="L66" s="7"/>
      <c r="M66" s="7"/>
      <c r="N66" s="76">
        <v>1</v>
      </c>
      <c r="O66" s="76">
        <v>0</v>
      </c>
      <c r="P66" s="76">
        <v>0</v>
      </c>
      <c r="Q66" s="76">
        <v>1</v>
      </c>
      <c r="R66" s="76">
        <v>0</v>
      </c>
      <c r="S66" s="85">
        <f t="shared" si="3"/>
        <v>0.33333333333333331</v>
      </c>
      <c r="T66" s="5">
        <v>4</v>
      </c>
      <c r="U66" s="94" t="s">
        <v>160</v>
      </c>
      <c r="V66" s="5">
        <v>3</v>
      </c>
      <c r="W66" s="85">
        <f t="shared" si="1"/>
        <v>4.2857142857142858E-2</v>
      </c>
      <c r="X66" s="5"/>
      <c r="Y66" s="76"/>
      <c r="Z66" s="76"/>
      <c r="AA66" s="76"/>
      <c r="AB66" s="76"/>
      <c r="AC66" s="59"/>
      <c r="AJ66" s="13"/>
    </row>
    <row r="67" spans="1:36" s="10" customFormat="1" ht="24.75" customHeight="1" x14ac:dyDescent="0.3">
      <c r="A67" s="3">
        <v>11</v>
      </c>
      <c r="B67" s="3" t="s">
        <v>52</v>
      </c>
      <c r="C67" s="50">
        <v>134.03</v>
      </c>
      <c r="D67" s="25">
        <v>374</v>
      </c>
      <c r="E67" s="5">
        <v>374</v>
      </c>
      <c r="F67" s="23">
        <f t="shared" si="0"/>
        <v>2.7904200552115199</v>
      </c>
      <c r="G67" s="8">
        <v>6</v>
      </c>
      <c r="H67" s="85">
        <v>1.6042780748663103E-2</v>
      </c>
      <c r="I67" s="5"/>
      <c r="J67" s="76"/>
      <c r="K67" s="76"/>
      <c r="L67" s="7"/>
      <c r="M67" s="7"/>
      <c r="N67" s="76">
        <v>4</v>
      </c>
      <c r="O67" s="76">
        <v>0</v>
      </c>
      <c r="P67" s="76">
        <v>0</v>
      </c>
      <c r="Q67" s="76">
        <v>3</v>
      </c>
      <c r="R67" s="76">
        <v>1</v>
      </c>
      <c r="S67" s="85">
        <f t="shared" si="3"/>
        <v>0.66666666666666663</v>
      </c>
      <c r="T67" s="5">
        <v>26</v>
      </c>
      <c r="U67" s="94" t="s">
        <v>160</v>
      </c>
      <c r="V67" s="5">
        <v>6</v>
      </c>
      <c r="W67" s="85">
        <f t="shared" si="1"/>
        <v>1.6042780748663103E-2</v>
      </c>
      <c r="X67" s="5"/>
      <c r="Y67" s="76"/>
      <c r="Z67" s="76"/>
      <c r="AA67" s="76"/>
      <c r="AB67" s="76"/>
      <c r="AC67" s="59"/>
      <c r="AJ67" s="14"/>
    </row>
    <row r="68" spans="1:36" ht="27" customHeight="1" x14ac:dyDescent="0.3">
      <c r="A68" s="3">
        <v>12</v>
      </c>
      <c r="B68" s="3" t="s">
        <v>53</v>
      </c>
      <c r="C68" s="5">
        <v>55.94</v>
      </c>
      <c r="D68" s="25">
        <v>59</v>
      </c>
      <c r="E68" s="5">
        <v>59</v>
      </c>
      <c r="F68" s="23">
        <f t="shared" si="0"/>
        <v>1.0547014658562746</v>
      </c>
      <c r="G68" s="8">
        <v>2</v>
      </c>
      <c r="H68" s="85">
        <v>3.3898305084745763E-2</v>
      </c>
      <c r="I68" s="5"/>
      <c r="J68" s="76"/>
      <c r="K68" s="76"/>
      <c r="L68" s="7"/>
      <c r="M68" s="7"/>
      <c r="N68" s="76">
        <v>0</v>
      </c>
      <c r="O68" s="76">
        <v>0</v>
      </c>
      <c r="P68" s="76">
        <v>0</v>
      </c>
      <c r="Q68" s="76">
        <v>0</v>
      </c>
      <c r="R68" s="76">
        <v>0</v>
      </c>
      <c r="S68" s="85">
        <f t="shared" si="3"/>
        <v>0</v>
      </c>
      <c r="T68" s="5">
        <v>2</v>
      </c>
      <c r="U68" s="94" t="s">
        <v>161</v>
      </c>
      <c r="V68" s="5">
        <v>2</v>
      </c>
      <c r="W68" s="85">
        <f t="shared" si="1"/>
        <v>3.3898305084745763E-2</v>
      </c>
      <c r="X68" s="5"/>
      <c r="Y68" s="76"/>
      <c r="Z68" s="76"/>
      <c r="AA68" s="76"/>
      <c r="AB68" s="76"/>
      <c r="AC68" s="59"/>
      <c r="AJ68" s="13"/>
    </row>
    <row r="69" spans="1:36" ht="24" customHeight="1" x14ac:dyDescent="0.3">
      <c r="A69" s="3">
        <v>13</v>
      </c>
      <c r="B69" s="3" t="s">
        <v>54</v>
      </c>
      <c r="C69" s="5">
        <v>162.51</v>
      </c>
      <c r="D69" s="25">
        <v>199</v>
      </c>
      <c r="E69" s="5">
        <v>199</v>
      </c>
      <c r="F69" s="23">
        <f t="shared" si="0"/>
        <v>1.2245400283059504</v>
      </c>
      <c r="G69" s="8">
        <v>3</v>
      </c>
      <c r="H69" s="85">
        <v>1.507537688442211E-2</v>
      </c>
      <c r="I69" s="5"/>
      <c r="J69" s="76"/>
      <c r="K69" s="76"/>
      <c r="L69" s="7"/>
      <c r="M69" s="7"/>
      <c r="N69" s="76">
        <v>1</v>
      </c>
      <c r="O69" s="76">
        <v>0</v>
      </c>
      <c r="P69" s="76">
        <v>0</v>
      </c>
      <c r="Q69" s="76">
        <v>1</v>
      </c>
      <c r="R69" s="76">
        <v>0</v>
      </c>
      <c r="S69" s="85">
        <f t="shared" si="3"/>
        <v>0.33333333333333331</v>
      </c>
      <c r="T69" s="5">
        <v>9</v>
      </c>
      <c r="U69" s="94" t="s">
        <v>161</v>
      </c>
      <c r="V69" s="5">
        <v>3</v>
      </c>
      <c r="W69" s="85">
        <f t="shared" si="1"/>
        <v>1.507537688442211E-2</v>
      </c>
      <c r="X69" s="5"/>
      <c r="Y69" s="76"/>
      <c r="Z69" s="76"/>
      <c r="AA69" s="76"/>
      <c r="AB69" s="76"/>
      <c r="AC69" s="59"/>
      <c r="AJ69" s="13"/>
    </row>
    <row r="70" spans="1:36" ht="30.75" customHeight="1" x14ac:dyDescent="0.3">
      <c r="A70" s="3">
        <v>14</v>
      </c>
      <c r="B70" s="3" t="s">
        <v>178</v>
      </c>
      <c r="C70" s="5">
        <v>86.94</v>
      </c>
      <c r="D70" s="25">
        <v>0</v>
      </c>
      <c r="E70" s="5">
        <v>0</v>
      </c>
      <c r="F70" s="23">
        <v>0</v>
      </c>
      <c r="G70" s="8">
        <v>0</v>
      </c>
      <c r="H70" s="85">
        <v>0</v>
      </c>
      <c r="I70" s="5">
        <v>0</v>
      </c>
      <c r="J70" s="76"/>
      <c r="K70" s="76"/>
      <c r="L70" s="76"/>
      <c r="M70" s="76"/>
      <c r="N70" s="76">
        <v>0</v>
      </c>
      <c r="O70" s="76">
        <v>0</v>
      </c>
      <c r="P70" s="76">
        <v>0</v>
      </c>
      <c r="Q70" s="76">
        <v>0</v>
      </c>
      <c r="R70" s="76">
        <v>0</v>
      </c>
      <c r="S70" s="85">
        <v>0</v>
      </c>
      <c r="T70" s="5">
        <v>0</v>
      </c>
      <c r="U70" s="94">
        <v>0</v>
      </c>
      <c r="V70" s="5">
        <v>0</v>
      </c>
      <c r="W70" s="85">
        <v>0</v>
      </c>
      <c r="X70" s="5"/>
      <c r="Y70" s="76"/>
      <c r="Z70" s="76"/>
      <c r="AA70" s="76"/>
      <c r="AB70" s="76"/>
      <c r="AC70" s="59"/>
      <c r="AJ70" s="13"/>
    </row>
    <row r="71" spans="1:36" ht="24.75" customHeight="1" x14ac:dyDescent="0.3">
      <c r="A71" s="3">
        <v>15</v>
      </c>
      <c r="B71" s="3" t="s">
        <v>179</v>
      </c>
      <c r="C71" s="5">
        <v>14.57</v>
      </c>
      <c r="D71" s="25">
        <v>22</v>
      </c>
      <c r="E71" s="5">
        <v>22</v>
      </c>
      <c r="F71" s="23">
        <f t="shared" si="0"/>
        <v>1.5099519560741248</v>
      </c>
      <c r="G71" s="8">
        <v>1</v>
      </c>
      <c r="H71" s="85">
        <v>4.5454545454545456E-2</v>
      </c>
      <c r="I71" s="5">
        <v>0</v>
      </c>
      <c r="J71" s="76"/>
      <c r="K71" s="76"/>
      <c r="L71" s="76"/>
      <c r="M71" s="76"/>
      <c r="N71" s="76">
        <v>0</v>
      </c>
      <c r="O71" s="76">
        <v>0</v>
      </c>
      <c r="P71" s="76">
        <v>0</v>
      </c>
      <c r="Q71" s="76">
        <v>0</v>
      </c>
      <c r="R71" s="76">
        <v>0</v>
      </c>
      <c r="S71" s="85">
        <v>0</v>
      </c>
      <c r="T71" s="5">
        <v>1</v>
      </c>
      <c r="U71" s="94" t="s">
        <v>161</v>
      </c>
      <c r="V71" s="5">
        <v>1</v>
      </c>
      <c r="W71" s="85">
        <f t="shared" si="1"/>
        <v>4.5454545454545456E-2</v>
      </c>
      <c r="X71" s="5">
        <v>0</v>
      </c>
      <c r="Y71" s="76">
        <v>0</v>
      </c>
      <c r="Z71" s="76">
        <v>0</v>
      </c>
      <c r="AA71" s="76">
        <v>0</v>
      </c>
      <c r="AB71" s="76">
        <v>1</v>
      </c>
      <c r="AC71" s="59"/>
      <c r="AJ71" s="13"/>
    </row>
    <row r="72" spans="1:36" ht="23.25" customHeight="1" x14ac:dyDescent="0.3">
      <c r="A72" s="3">
        <v>16</v>
      </c>
      <c r="B72" s="3" t="s">
        <v>180</v>
      </c>
      <c r="C72" s="5">
        <v>15.02</v>
      </c>
      <c r="D72" s="25">
        <v>0</v>
      </c>
      <c r="E72" s="5">
        <v>0</v>
      </c>
      <c r="F72" s="23">
        <f t="shared" si="0"/>
        <v>0</v>
      </c>
      <c r="G72" s="8">
        <v>0</v>
      </c>
      <c r="H72" s="85">
        <v>0</v>
      </c>
      <c r="I72" s="5">
        <v>0</v>
      </c>
      <c r="J72" s="76"/>
      <c r="K72" s="76"/>
      <c r="L72" s="76"/>
      <c r="M72" s="76"/>
      <c r="N72" s="76">
        <v>0</v>
      </c>
      <c r="O72" s="76">
        <v>0</v>
      </c>
      <c r="P72" s="76">
        <v>0</v>
      </c>
      <c r="Q72" s="76">
        <v>0</v>
      </c>
      <c r="R72" s="76">
        <v>0</v>
      </c>
      <c r="S72" s="85">
        <v>0</v>
      </c>
      <c r="T72" s="5">
        <v>0</v>
      </c>
      <c r="U72" s="94" t="s">
        <v>159</v>
      </c>
      <c r="V72" s="5">
        <v>0</v>
      </c>
      <c r="W72" s="85"/>
      <c r="X72" s="5">
        <v>0</v>
      </c>
      <c r="Y72" s="76">
        <v>0</v>
      </c>
      <c r="Z72" s="76">
        <v>0</v>
      </c>
      <c r="AA72" s="76">
        <v>0</v>
      </c>
      <c r="AB72" s="76">
        <v>0</v>
      </c>
      <c r="AC72" s="59"/>
      <c r="AJ72" s="13"/>
    </row>
    <row r="73" spans="1:36" ht="24.75" customHeight="1" x14ac:dyDescent="0.3">
      <c r="A73" s="3">
        <v>17</v>
      </c>
      <c r="B73" s="3" t="s">
        <v>181</v>
      </c>
      <c r="C73" s="5">
        <v>46.79</v>
      </c>
      <c r="D73" s="25">
        <v>9</v>
      </c>
      <c r="E73" s="5">
        <v>9</v>
      </c>
      <c r="F73" s="23">
        <f t="shared" si="0"/>
        <v>0.19234879247702502</v>
      </c>
      <c r="G73" s="8">
        <v>0</v>
      </c>
      <c r="H73" s="85">
        <v>0</v>
      </c>
      <c r="I73" s="5">
        <v>0</v>
      </c>
      <c r="J73" s="76"/>
      <c r="K73" s="76"/>
      <c r="L73" s="76"/>
      <c r="M73" s="76"/>
      <c r="N73" s="76">
        <v>0</v>
      </c>
      <c r="O73" s="76">
        <v>0</v>
      </c>
      <c r="P73" s="76">
        <v>0</v>
      </c>
      <c r="Q73" s="76">
        <v>0</v>
      </c>
      <c r="R73" s="76">
        <v>0</v>
      </c>
      <c r="S73" s="85">
        <v>0</v>
      </c>
      <c r="T73" s="5">
        <v>0</v>
      </c>
      <c r="U73" s="94" t="s">
        <v>159</v>
      </c>
      <c r="V73" s="5">
        <v>0</v>
      </c>
      <c r="W73" s="85">
        <f t="shared" si="1"/>
        <v>0</v>
      </c>
      <c r="X73" s="5">
        <v>0</v>
      </c>
      <c r="Y73" s="76">
        <v>0</v>
      </c>
      <c r="Z73" s="76">
        <v>0</v>
      </c>
      <c r="AA73" s="76">
        <v>0</v>
      </c>
      <c r="AB73" s="76">
        <v>0</v>
      </c>
      <c r="AC73" s="59"/>
      <c r="AJ73" s="13"/>
    </row>
    <row r="74" spans="1:36" ht="28.5" customHeight="1" x14ac:dyDescent="0.3">
      <c r="A74" s="3">
        <v>18</v>
      </c>
      <c r="B74" s="3" t="s">
        <v>182</v>
      </c>
      <c r="C74" s="5">
        <v>9.3000000000000007</v>
      </c>
      <c r="D74" s="25">
        <v>36</v>
      </c>
      <c r="E74" s="5">
        <v>36</v>
      </c>
      <c r="F74" s="23">
        <f t="shared" si="0"/>
        <v>3.8709677419354835</v>
      </c>
      <c r="G74" s="8">
        <v>2</v>
      </c>
      <c r="H74" s="85">
        <v>5.5555555555555552E-2</v>
      </c>
      <c r="I74" s="5">
        <v>0</v>
      </c>
      <c r="J74" s="76"/>
      <c r="K74" s="76"/>
      <c r="L74" s="76"/>
      <c r="M74" s="76"/>
      <c r="N74" s="76">
        <v>0</v>
      </c>
      <c r="O74" s="76">
        <v>0</v>
      </c>
      <c r="P74" s="76">
        <v>0</v>
      </c>
      <c r="Q74" s="76">
        <v>0</v>
      </c>
      <c r="R74" s="76">
        <v>0</v>
      </c>
      <c r="S74" s="85">
        <v>0</v>
      </c>
      <c r="T74" s="5">
        <v>2</v>
      </c>
      <c r="U74" s="94" t="s">
        <v>160</v>
      </c>
      <c r="V74" s="5">
        <v>2</v>
      </c>
      <c r="W74" s="85">
        <f t="shared" si="1"/>
        <v>5.5555555555555552E-2</v>
      </c>
      <c r="X74" s="5">
        <v>0</v>
      </c>
      <c r="Y74" s="76">
        <v>0</v>
      </c>
      <c r="Z74" s="76">
        <v>0</v>
      </c>
      <c r="AA74" s="76">
        <v>1</v>
      </c>
      <c r="AB74" s="76">
        <v>1</v>
      </c>
      <c r="AC74" s="59"/>
      <c r="AJ74" s="13"/>
    </row>
    <row r="75" spans="1:36" ht="90.75" customHeight="1" x14ac:dyDescent="0.3">
      <c r="A75" s="3">
        <v>19</v>
      </c>
      <c r="B75" s="3" t="s">
        <v>153</v>
      </c>
      <c r="C75" s="5"/>
      <c r="D75" s="25"/>
      <c r="E75" s="5"/>
      <c r="F75" s="23"/>
      <c r="G75" s="8"/>
      <c r="H75" s="85"/>
      <c r="I75" s="5"/>
      <c r="J75" s="76"/>
      <c r="K75" s="76"/>
      <c r="L75" s="76"/>
      <c r="M75" s="76"/>
      <c r="N75" s="76"/>
      <c r="O75" s="76"/>
      <c r="P75" s="76"/>
      <c r="Q75" s="76"/>
      <c r="R75" s="76"/>
      <c r="S75" s="85"/>
      <c r="T75" s="5"/>
      <c r="U75" s="94"/>
      <c r="V75" s="5"/>
      <c r="W75" s="85"/>
      <c r="X75" s="5"/>
      <c r="Y75" s="76"/>
      <c r="Z75" s="76"/>
      <c r="AA75" s="76"/>
      <c r="AB75" s="76"/>
      <c r="AC75" s="59"/>
      <c r="AJ75" s="13"/>
    </row>
    <row r="76" spans="1:36" s="33" customFormat="1" ht="31.5" customHeight="1" x14ac:dyDescent="0.25">
      <c r="A76" s="117" t="s">
        <v>55</v>
      </c>
      <c r="B76" s="117"/>
      <c r="C76" s="38">
        <f>SUM(C74,C73,C72,C71,C70,C69,C68,C67,C66,C65,C64,C63,C62,C60,C59,C58,C57,C56,C55,C54,C53,C52,C51,C49,C48)</f>
        <v>5685.39</v>
      </c>
      <c r="D76" s="31">
        <v>3552</v>
      </c>
      <c r="E76" s="31">
        <f>SUM(E48:E75)</f>
        <v>3552</v>
      </c>
      <c r="F76" s="68">
        <f t="shared" si="0"/>
        <v>0.62475925134423493</v>
      </c>
      <c r="G76" s="24">
        <f>SUM(G48:G75)</f>
        <v>85</v>
      </c>
      <c r="H76" s="88">
        <v>2.3930180180180179E-2</v>
      </c>
      <c r="I76" s="31">
        <v>0</v>
      </c>
      <c r="J76" s="31">
        <f t="shared" ref="J76:R76" si="9">SUM(J48:J75)</f>
        <v>0</v>
      </c>
      <c r="K76" s="31">
        <f t="shared" si="9"/>
        <v>0</v>
      </c>
      <c r="L76" s="31">
        <f t="shared" si="9"/>
        <v>0</v>
      </c>
      <c r="M76" s="31">
        <f t="shared" si="9"/>
        <v>0</v>
      </c>
      <c r="N76" s="31">
        <f t="shared" si="9"/>
        <v>32</v>
      </c>
      <c r="O76" s="31">
        <f t="shared" si="9"/>
        <v>1</v>
      </c>
      <c r="P76" s="31">
        <f t="shared" si="9"/>
        <v>0</v>
      </c>
      <c r="Q76" s="31">
        <f t="shared" si="9"/>
        <v>24</v>
      </c>
      <c r="R76" s="31">
        <f t="shared" si="9"/>
        <v>7</v>
      </c>
      <c r="S76" s="88">
        <f t="shared" si="3"/>
        <v>0.37647058823529411</v>
      </c>
      <c r="T76" s="31">
        <f>SUM(T48:T75)</f>
        <v>155</v>
      </c>
      <c r="U76" s="95">
        <f>T76/E76</f>
        <v>4.3637387387387386E-2</v>
      </c>
      <c r="V76" s="31">
        <f>SUM(V48:V75)</f>
        <v>85</v>
      </c>
      <c r="W76" s="88">
        <f t="shared" si="1"/>
        <v>2.3930180180180179E-2</v>
      </c>
      <c r="X76" s="31">
        <f>SUM(X48:X75)</f>
        <v>0</v>
      </c>
      <c r="Y76" s="31">
        <f>SUM(Y48:Y75)</f>
        <v>0</v>
      </c>
      <c r="Z76" s="31">
        <f>SUM(Z48:Z75)</f>
        <v>0</v>
      </c>
      <c r="AA76" s="31">
        <f>SUM(AA48:AA75)</f>
        <v>1</v>
      </c>
      <c r="AB76" s="31">
        <f>SUM(AB48:AB75)</f>
        <v>2</v>
      </c>
      <c r="AC76" s="61"/>
      <c r="AJ76" s="34"/>
    </row>
    <row r="77" spans="1:36" ht="25.5" customHeight="1" x14ac:dyDescent="0.3">
      <c r="A77" s="118" t="s">
        <v>56</v>
      </c>
      <c r="B77" s="118"/>
      <c r="C77" s="5"/>
      <c r="D77" s="5"/>
      <c r="E77" s="5"/>
      <c r="F77" s="23"/>
      <c r="G77" s="8"/>
      <c r="H77" s="85"/>
      <c r="I77" s="5"/>
      <c r="J77" s="76"/>
      <c r="K77" s="76"/>
      <c r="L77" s="5"/>
      <c r="M77" s="5"/>
      <c r="N77" s="76"/>
      <c r="O77" s="76"/>
      <c r="P77" s="76"/>
      <c r="Q77" s="76"/>
      <c r="R77" s="76"/>
      <c r="S77" s="85"/>
      <c r="T77" s="5"/>
      <c r="U77" s="94"/>
      <c r="V77" s="5"/>
      <c r="W77" s="85"/>
      <c r="X77" s="5"/>
      <c r="Y77" s="76"/>
      <c r="Z77" s="76"/>
      <c r="AA77" s="76"/>
      <c r="AB77" s="76"/>
      <c r="AC77" s="59"/>
      <c r="AJ77" s="13"/>
    </row>
    <row r="78" spans="1:36" ht="27" customHeight="1" x14ac:dyDescent="0.3">
      <c r="A78" s="3">
        <v>1</v>
      </c>
      <c r="B78" s="3" t="s">
        <v>146</v>
      </c>
      <c r="C78" s="7">
        <v>28.95</v>
      </c>
      <c r="D78" s="25">
        <v>175</v>
      </c>
      <c r="E78" s="5">
        <v>175</v>
      </c>
      <c r="F78" s="23">
        <f t="shared" si="0"/>
        <v>6.0449050086355784</v>
      </c>
      <c r="G78" s="8">
        <v>17</v>
      </c>
      <c r="H78" s="85">
        <v>9.7142857142857142E-2</v>
      </c>
      <c r="I78" s="5"/>
      <c r="J78" s="76"/>
      <c r="K78" s="76"/>
      <c r="L78" s="7"/>
      <c r="M78" s="7"/>
      <c r="N78" s="76">
        <v>9</v>
      </c>
      <c r="O78" s="76">
        <v>0</v>
      </c>
      <c r="P78" s="76">
        <v>0</v>
      </c>
      <c r="Q78" s="76">
        <v>7</v>
      </c>
      <c r="R78" s="76">
        <v>2</v>
      </c>
      <c r="S78" s="85">
        <f t="shared" si="3"/>
        <v>0.52941176470588236</v>
      </c>
      <c r="T78" s="5">
        <v>17</v>
      </c>
      <c r="U78" s="94" t="s">
        <v>162</v>
      </c>
      <c r="V78" s="5">
        <v>17</v>
      </c>
      <c r="W78" s="85">
        <f t="shared" si="1"/>
        <v>9.7142857142857142E-2</v>
      </c>
      <c r="X78" s="5"/>
      <c r="Y78" s="76"/>
      <c r="Z78" s="76"/>
      <c r="AA78" s="76"/>
      <c r="AB78" s="76"/>
      <c r="AC78" s="59"/>
      <c r="AJ78" s="13"/>
    </row>
    <row r="79" spans="1:36" s="10" customFormat="1" ht="22.5" customHeight="1" x14ac:dyDescent="0.3">
      <c r="A79" s="3">
        <v>2</v>
      </c>
      <c r="B79" s="3" t="s">
        <v>158</v>
      </c>
      <c r="C79" s="7">
        <v>25.16</v>
      </c>
      <c r="D79" s="25">
        <v>193</v>
      </c>
      <c r="E79" s="5">
        <v>193</v>
      </c>
      <c r="F79" s="23">
        <f t="shared" si="0"/>
        <v>7.6709062003179653</v>
      </c>
      <c r="G79" s="8">
        <v>17</v>
      </c>
      <c r="H79" s="85">
        <v>8.8082901554404139E-2</v>
      </c>
      <c r="I79" s="5"/>
      <c r="J79" s="76"/>
      <c r="K79" s="76"/>
      <c r="L79" s="7"/>
      <c r="M79" s="7"/>
      <c r="N79" s="76">
        <v>5</v>
      </c>
      <c r="O79" s="76">
        <v>0</v>
      </c>
      <c r="P79" s="76">
        <v>0</v>
      </c>
      <c r="Q79" s="76">
        <v>3</v>
      </c>
      <c r="R79" s="76">
        <v>2</v>
      </c>
      <c r="S79" s="85">
        <f t="shared" si="3"/>
        <v>0.29411764705882354</v>
      </c>
      <c r="T79" s="5">
        <v>19</v>
      </c>
      <c r="U79" s="94" t="s">
        <v>162</v>
      </c>
      <c r="V79" s="5">
        <v>17</v>
      </c>
      <c r="W79" s="85">
        <f t="shared" si="1"/>
        <v>8.8082901554404139E-2</v>
      </c>
      <c r="X79" s="5"/>
      <c r="Y79" s="76"/>
      <c r="Z79" s="76"/>
      <c r="AA79" s="76"/>
      <c r="AB79" s="76"/>
      <c r="AC79" s="59"/>
      <c r="AJ79" s="13"/>
    </row>
    <row r="80" spans="1:36" ht="26.25" customHeight="1" x14ac:dyDescent="0.3">
      <c r="A80" s="3">
        <v>3</v>
      </c>
      <c r="B80" s="3" t="s">
        <v>57</v>
      </c>
      <c r="C80" s="7"/>
      <c r="D80" s="25"/>
      <c r="E80" s="5"/>
      <c r="F80" s="23"/>
      <c r="G80" s="8"/>
      <c r="H80" s="85"/>
      <c r="I80" s="5"/>
      <c r="J80" s="76"/>
      <c r="K80" s="76"/>
      <c r="L80" s="7"/>
      <c r="M80" s="7"/>
      <c r="N80" s="76"/>
      <c r="O80" s="76"/>
      <c r="P80" s="76"/>
      <c r="Q80" s="76"/>
      <c r="R80" s="76"/>
      <c r="S80" s="85"/>
      <c r="T80" s="5"/>
      <c r="U80" s="94"/>
      <c r="V80" s="5"/>
      <c r="W80" s="85"/>
      <c r="X80" s="5"/>
      <c r="Y80" s="76"/>
      <c r="Z80" s="76"/>
      <c r="AA80" s="76"/>
      <c r="AB80" s="76"/>
      <c r="AC80" s="59"/>
      <c r="AJ80" s="13"/>
    </row>
    <row r="81" spans="1:36" ht="23.25" customHeight="1" x14ac:dyDescent="0.3">
      <c r="A81" s="3"/>
      <c r="B81" s="3" t="s">
        <v>220</v>
      </c>
      <c r="C81" s="7">
        <v>353.71</v>
      </c>
      <c r="D81" s="25">
        <v>1607</v>
      </c>
      <c r="E81" s="5">
        <v>1607</v>
      </c>
      <c r="F81" s="23">
        <f t="shared" ref="F81:F145" si="10">E81/C81</f>
        <v>4.5432699103785588</v>
      </c>
      <c r="G81" s="8">
        <v>64</v>
      </c>
      <c r="H81" s="85">
        <v>3.9825762289981331E-2</v>
      </c>
      <c r="I81" s="5"/>
      <c r="J81" s="76"/>
      <c r="K81" s="76"/>
      <c r="L81" s="7"/>
      <c r="M81" s="7"/>
      <c r="N81" s="76">
        <v>30</v>
      </c>
      <c r="O81" s="76">
        <v>0</v>
      </c>
      <c r="P81" s="76">
        <v>0</v>
      </c>
      <c r="Q81" s="76">
        <v>25</v>
      </c>
      <c r="R81" s="76">
        <v>5</v>
      </c>
      <c r="S81" s="85">
        <f t="shared" si="3"/>
        <v>0.46875</v>
      </c>
      <c r="T81" s="5">
        <v>128</v>
      </c>
      <c r="U81" s="94" t="s">
        <v>163</v>
      </c>
      <c r="V81" s="5">
        <v>64</v>
      </c>
      <c r="W81" s="85">
        <f t="shared" ref="W81:W145" si="11">V81/E81</f>
        <v>3.9825762289981331E-2</v>
      </c>
      <c r="X81" s="5"/>
      <c r="Y81" s="76"/>
      <c r="Z81" s="76"/>
      <c r="AA81" s="76"/>
      <c r="AB81" s="76"/>
      <c r="AC81" s="59"/>
      <c r="AJ81" s="13"/>
    </row>
    <row r="82" spans="1:36" s="33" customFormat="1" ht="22.5" customHeight="1" x14ac:dyDescent="0.25">
      <c r="A82" s="117" t="s">
        <v>58</v>
      </c>
      <c r="B82" s="117"/>
      <c r="C82" s="31">
        <f>SUM(C78:C81)</f>
        <v>407.82</v>
      </c>
      <c r="D82" s="31">
        <f t="shared" ref="D82" si="12">SUM(D78:D81)</f>
        <v>1975</v>
      </c>
      <c r="E82" s="31">
        <f>SUM(E78:E81)</f>
        <v>1975</v>
      </c>
      <c r="F82" s="68">
        <f t="shared" si="10"/>
        <v>4.8428228139865626</v>
      </c>
      <c r="G82" s="24">
        <f t="shared" ref="G82:I82" si="13">SUM(G78:G81)</f>
        <v>98</v>
      </c>
      <c r="H82" s="88">
        <v>4.9620253164556961E-2</v>
      </c>
      <c r="I82" s="31">
        <f t="shared" si="13"/>
        <v>0</v>
      </c>
      <c r="J82" s="31"/>
      <c r="K82" s="31"/>
      <c r="L82" s="31">
        <f t="shared" ref="L82:R82" si="14">SUM(L78:L81)</f>
        <v>0</v>
      </c>
      <c r="M82" s="31">
        <f t="shared" si="14"/>
        <v>0</v>
      </c>
      <c r="N82" s="31">
        <f t="shared" si="14"/>
        <v>44</v>
      </c>
      <c r="O82" s="31">
        <f t="shared" si="14"/>
        <v>0</v>
      </c>
      <c r="P82" s="31">
        <f t="shared" si="14"/>
        <v>0</v>
      </c>
      <c r="Q82" s="31">
        <f t="shared" si="14"/>
        <v>35</v>
      </c>
      <c r="R82" s="31">
        <f t="shared" si="14"/>
        <v>9</v>
      </c>
      <c r="S82" s="88">
        <f t="shared" si="3"/>
        <v>0.44897959183673469</v>
      </c>
      <c r="T82" s="31">
        <v>158</v>
      </c>
      <c r="U82" s="95">
        <f>T82/E82</f>
        <v>0.08</v>
      </c>
      <c r="V82" s="31">
        <f>SUM(V78:V81)</f>
        <v>98</v>
      </c>
      <c r="W82" s="88">
        <f t="shared" si="11"/>
        <v>4.9620253164556961E-2</v>
      </c>
      <c r="X82" s="31">
        <f t="shared" ref="X82:AB82" si="15">SUM(X78:X81)</f>
        <v>0</v>
      </c>
      <c r="Y82" s="31">
        <f t="shared" si="15"/>
        <v>0</v>
      </c>
      <c r="Z82" s="31">
        <f t="shared" si="15"/>
        <v>0</v>
      </c>
      <c r="AA82" s="31">
        <f t="shared" si="15"/>
        <v>0</v>
      </c>
      <c r="AB82" s="31">
        <f t="shared" si="15"/>
        <v>0</v>
      </c>
      <c r="AC82" s="61"/>
      <c r="AJ82" s="34"/>
    </row>
    <row r="83" spans="1:36" ht="27" customHeight="1" x14ac:dyDescent="0.3">
      <c r="A83" s="118" t="s">
        <v>59</v>
      </c>
      <c r="B83" s="118"/>
      <c r="C83" s="5"/>
      <c r="D83" s="5"/>
      <c r="E83" s="5"/>
      <c r="F83" s="23"/>
      <c r="G83" s="8"/>
      <c r="H83" s="85"/>
      <c r="I83" s="5"/>
      <c r="J83" s="76"/>
      <c r="K83" s="76"/>
      <c r="L83" s="5"/>
      <c r="M83" s="5"/>
      <c r="N83" s="76"/>
      <c r="O83" s="76"/>
      <c r="P83" s="76"/>
      <c r="Q83" s="76"/>
      <c r="R83" s="76"/>
      <c r="S83" s="85"/>
      <c r="T83" s="5"/>
      <c r="U83" s="94"/>
      <c r="V83" s="5"/>
      <c r="W83" s="85"/>
      <c r="X83" s="5"/>
      <c r="Y83" s="76"/>
      <c r="Z83" s="76"/>
      <c r="AA83" s="76"/>
      <c r="AB83" s="76"/>
      <c r="AC83" s="59"/>
      <c r="AJ83" s="13"/>
    </row>
    <row r="84" spans="1:36" ht="24" customHeight="1" x14ac:dyDescent="0.3">
      <c r="A84" s="3">
        <v>1</v>
      </c>
      <c r="B84" s="4" t="s">
        <v>60</v>
      </c>
      <c r="C84" s="7"/>
      <c r="D84" s="25"/>
      <c r="E84" s="5"/>
      <c r="F84" s="23"/>
      <c r="G84" s="8"/>
      <c r="H84" s="85"/>
      <c r="I84" s="5"/>
      <c r="J84" s="76"/>
      <c r="K84" s="76"/>
      <c r="L84" s="7"/>
      <c r="M84" s="7"/>
      <c r="N84" s="76"/>
      <c r="O84" s="76"/>
      <c r="P84" s="76"/>
      <c r="Q84" s="76"/>
      <c r="R84" s="76"/>
      <c r="S84" s="85"/>
      <c r="T84" s="5"/>
      <c r="U84" s="94"/>
      <c r="V84" s="5"/>
      <c r="W84" s="85"/>
      <c r="X84" s="5"/>
      <c r="Y84" s="76"/>
      <c r="Z84" s="76"/>
      <c r="AA84" s="76"/>
      <c r="AB84" s="76"/>
      <c r="AC84" s="59"/>
      <c r="AJ84" s="13"/>
    </row>
    <row r="85" spans="1:36" s="10" customFormat="1" ht="23.25" customHeight="1" x14ac:dyDescent="0.3">
      <c r="A85" s="3"/>
      <c r="B85" s="4" t="s">
        <v>221</v>
      </c>
      <c r="C85" s="7">
        <v>2015.36</v>
      </c>
      <c r="D85" s="25">
        <v>2076</v>
      </c>
      <c r="E85" s="5">
        <v>2076</v>
      </c>
      <c r="F85" s="23">
        <f t="shared" si="10"/>
        <v>1.030088917116545</v>
      </c>
      <c r="G85" s="8">
        <v>45</v>
      </c>
      <c r="H85" s="85">
        <v>2.1676300578034682E-2</v>
      </c>
      <c r="I85" s="5">
        <v>5</v>
      </c>
      <c r="J85" s="76"/>
      <c r="K85" s="76"/>
      <c r="L85" s="7"/>
      <c r="M85" s="7"/>
      <c r="N85" s="76">
        <v>2</v>
      </c>
      <c r="O85" s="76">
        <v>0</v>
      </c>
      <c r="P85" s="76">
        <v>0</v>
      </c>
      <c r="Q85" s="76">
        <v>1</v>
      </c>
      <c r="R85" s="76">
        <v>1</v>
      </c>
      <c r="S85" s="85">
        <f t="shared" ref="S85:S148" si="16">N85/G85</f>
        <v>4.4444444444444446E-2</v>
      </c>
      <c r="T85" s="5">
        <v>103</v>
      </c>
      <c r="U85" s="94" t="s">
        <v>161</v>
      </c>
      <c r="V85" s="5">
        <v>45</v>
      </c>
      <c r="W85" s="85">
        <f t="shared" si="11"/>
        <v>2.1676300578034682E-2</v>
      </c>
      <c r="X85" s="5">
        <v>5</v>
      </c>
      <c r="Y85" s="76"/>
      <c r="Z85" s="76"/>
      <c r="AA85" s="76"/>
      <c r="AB85" s="76"/>
      <c r="AC85" s="59"/>
      <c r="AJ85" s="14"/>
    </row>
    <row r="86" spans="1:36" s="10" customFormat="1" ht="24" customHeight="1" x14ac:dyDescent="0.3">
      <c r="A86" s="3"/>
      <c r="B86" s="4" t="s">
        <v>222</v>
      </c>
      <c r="C86" s="7">
        <v>66.3</v>
      </c>
      <c r="D86" s="25">
        <v>91</v>
      </c>
      <c r="E86" s="5">
        <v>91</v>
      </c>
      <c r="F86" s="23">
        <f t="shared" si="10"/>
        <v>1.3725490196078431</v>
      </c>
      <c r="G86" s="8">
        <v>4</v>
      </c>
      <c r="H86" s="85">
        <v>4.3956043956043959E-2</v>
      </c>
      <c r="I86" s="5">
        <v>0</v>
      </c>
      <c r="J86" s="76"/>
      <c r="K86" s="76"/>
      <c r="L86" s="7"/>
      <c r="M86" s="7"/>
      <c r="N86" s="76">
        <v>3</v>
      </c>
      <c r="O86" s="76">
        <v>0</v>
      </c>
      <c r="P86" s="76">
        <v>0</v>
      </c>
      <c r="Q86" s="76">
        <v>2</v>
      </c>
      <c r="R86" s="76">
        <v>1</v>
      </c>
      <c r="S86" s="85">
        <f t="shared" si="16"/>
        <v>0.75</v>
      </c>
      <c r="T86" s="5">
        <v>4</v>
      </c>
      <c r="U86" s="94" t="s">
        <v>161</v>
      </c>
      <c r="V86" s="5">
        <v>4</v>
      </c>
      <c r="W86" s="85">
        <f t="shared" si="11"/>
        <v>4.3956043956043959E-2</v>
      </c>
      <c r="X86" s="5">
        <v>0</v>
      </c>
      <c r="Y86" s="76"/>
      <c r="Z86" s="76"/>
      <c r="AA86" s="76"/>
      <c r="AB86" s="76"/>
      <c r="AC86" s="59"/>
      <c r="AJ86" s="14"/>
    </row>
    <row r="87" spans="1:36" ht="24.75" customHeight="1" x14ac:dyDescent="0.3">
      <c r="A87" s="3">
        <v>2</v>
      </c>
      <c r="B87" s="3" t="s">
        <v>61</v>
      </c>
      <c r="C87" s="7">
        <v>20.85</v>
      </c>
      <c r="D87" s="25">
        <v>9</v>
      </c>
      <c r="E87" s="5">
        <v>9</v>
      </c>
      <c r="F87" s="23">
        <f t="shared" si="10"/>
        <v>0.43165467625899279</v>
      </c>
      <c r="G87" s="8">
        <v>0</v>
      </c>
      <c r="H87" s="85">
        <v>0</v>
      </c>
      <c r="I87" s="5">
        <v>0</v>
      </c>
      <c r="J87" s="76"/>
      <c r="K87" s="76"/>
      <c r="L87" s="76"/>
      <c r="M87" s="76"/>
      <c r="N87" s="76">
        <v>0</v>
      </c>
      <c r="O87" s="76">
        <v>0</v>
      </c>
      <c r="P87" s="76">
        <v>0</v>
      </c>
      <c r="Q87" s="76">
        <v>0</v>
      </c>
      <c r="R87" s="76">
        <v>0</v>
      </c>
      <c r="S87" s="85">
        <v>0</v>
      </c>
      <c r="T87" s="5">
        <v>0</v>
      </c>
      <c r="U87" s="94">
        <v>0</v>
      </c>
      <c r="V87" s="5">
        <v>0</v>
      </c>
      <c r="W87" s="85">
        <f t="shared" si="11"/>
        <v>0</v>
      </c>
      <c r="X87" s="5">
        <v>0</v>
      </c>
      <c r="Y87" s="76"/>
      <c r="Z87" s="76"/>
      <c r="AA87" s="76"/>
      <c r="AB87" s="76"/>
      <c r="AC87" s="59"/>
      <c r="AJ87" s="13"/>
    </row>
    <row r="88" spans="1:36" s="10" customFormat="1" ht="24.75" customHeight="1" x14ac:dyDescent="0.3">
      <c r="A88" s="3">
        <v>3</v>
      </c>
      <c r="B88" s="3" t="s">
        <v>62</v>
      </c>
      <c r="C88" s="7"/>
      <c r="D88" s="25"/>
      <c r="E88" s="5"/>
      <c r="F88" s="23"/>
      <c r="G88" s="8"/>
      <c r="H88" s="85"/>
      <c r="I88" s="5"/>
      <c r="J88" s="76"/>
      <c r="K88" s="76"/>
      <c r="L88" s="7"/>
      <c r="M88" s="7"/>
      <c r="N88" s="76"/>
      <c r="O88" s="76"/>
      <c r="P88" s="76"/>
      <c r="Q88" s="76"/>
      <c r="R88" s="76"/>
      <c r="S88" s="85"/>
      <c r="T88" s="5"/>
      <c r="U88" s="94"/>
      <c r="V88" s="5"/>
      <c r="W88" s="85"/>
      <c r="X88" s="5"/>
      <c r="Y88" s="76"/>
      <c r="Z88" s="76"/>
      <c r="AA88" s="76"/>
      <c r="AB88" s="76"/>
      <c r="AC88" s="59"/>
      <c r="AJ88" s="14"/>
    </row>
    <row r="89" spans="1:36" s="10" customFormat="1" ht="21.75" customHeight="1" x14ac:dyDescent="0.3">
      <c r="A89" s="3"/>
      <c r="B89" s="3" t="s">
        <v>223</v>
      </c>
      <c r="C89" s="7">
        <v>89.04</v>
      </c>
      <c r="D89" s="25">
        <v>74</v>
      </c>
      <c r="E89" s="5">
        <v>74</v>
      </c>
      <c r="F89" s="23">
        <f t="shared" si="10"/>
        <v>0.83108715184186877</v>
      </c>
      <c r="G89" s="8">
        <v>2</v>
      </c>
      <c r="H89" s="85">
        <v>2.7027027027027029E-2</v>
      </c>
      <c r="I89" s="5">
        <v>0</v>
      </c>
      <c r="J89" s="76"/>
      <c r="K89" s="76"/>
      <c r="L89" s="7"/>
      <c r="M89" s="7"/>
      <c r="N89" s="76">
        <v>0</v>
      </c>
      <c r="O89" s="76">
        <v>0</v>
      </c>
      <c r="P89" s="76">
        <v>0</v>
      </c>
      <c r="Q89" s="76">
        <v>0</v>
      </c>
      <c r="R89" s="76">
        <v>0</v>
      </c>
      <c r="S89" s="85">
        <v>0</v>
      </c>
      <c r="T89" s="5">
        <v>2</v>
      </c>
      <c r="U89" s="94" t="s">
        <v>159</v>
      </c>
      <c r="V89" s="5">
        <v>2</v>
      </c>
      <c r="W89" s="85">
        <f t="shared" si="11"/>
        <v>2.7027027027027029E-2</v>
      </c>
      <c r="X89" s="5">
        <v>0</v>
      </c>
      <c r="Y89" s="76"/>
      <c r="Z89" s="76"/>
      <c r="AA89" s="76"/>
      <c r="AB89" s="76"/>
      <c r="AC89" s="59"/>
      <c r="AJ89" s="14"/>
    </row>
    <row r="90" spans="1:36" s="10" customFormat="1" ht="25.5" customHeight="1" x14ac:dyDescent="0.3">
      <c r="A90" s="3"/>
      <c r="B90" s="3" t="s">
        <v>224</v>
      </c>
      <c r="C90" s="7">
        <v>121.07</v>
      </c>
      <c r="D90" s="25">
        <v>61</v>
      </c>
      <c r="E90" s="5">
        <v>61</v>
      </c>
      <c r="F90" s="23">
        <f t="shared" si="10"/>
        <v>0.50384075328322464</v>
      </c>
      <c r="G90" s="8">
        <v>1</v>
      </c>
      <c r="H90" s="85">
        <v>1.6393442622950821E-2</v>
      </c>
      <c r="I90" s="5">
        <v>0</v>
      </c>
      <c r="J90" s="76"/>
      <c r="K90" s="76"/>
      <c r="L90" s="7"/>
      <c r="M90" s="7"/>
      <c r="N90" s="76">
        <v>0</v>
      </c>
      <c r="O90" s="76">
        <v>0</v>
      </c>
      <c r="P90" s="76">
        <v>0</v>
      </c>
      <c r="Q90" s="76">
        <v>0</v>
      </c>
      <c r="R90" s="76">
        <v>0</v>
      </c>
      <c r="S90" s="85">
        <v>0</v>
      </c>
      <c r="T90" s="5">
        <v>1</v>
      </c>
      <c r="U90" s="94" t="s">
        <v>159</v>
      </c>
      <c r="V90" s="5">
        <v>1</v>
      </c>
      <c r="W90" s="85">
        <f t="shared" si="11"/>
        <v>1.6393442622950821E-2</v>
      </c>
      <c r="X90" s="5">
        <v>0</v>
      </c>
      <c r="Y90" s="76"/>
      <c r="Z90" s="76"/>
      <c r="AA90" s="76"/>
      <c r="AB90" s="76"/>
      <c r="AC90" s="59"/>
      <c r="AJ90" s="14"/>
    </row>
    <row r="91" spans="1:36" s="10" customFormat="1" ht="30.75" customHeight="1" x14ac:dyDescent="0.3">
      <c r="A91" s="3">
        <v>4</v>
      </c>
      <c r="B91" s="3" t="s">
        <v>28</v>
      </c>
      <c r="C91" s="7"/>
      <c r="D91" s="25"/>
      <c r="E91" s="5"/>
      <c r="F91" s="23"/>
      <c r="G91" s="8">
        <v>0</v>
      </c>
      <c r="H91" s="85">
        <v>0</v>
      </c>
      <c r="I91" s="5">
        <v>0</v>
      </c>
      <c r="J91" s="76">
        <v>0</v>
      </c>
      <c r="K91" s="76">
        <v>0</v>
      </c>
      <c r="L91" s="7">
        <v>0</v>
      </c>
      <c r="M91" s="7">
        <v>0</v>
      </c>
      <c r="N91" s="76">
        <v>0</v>
      </c>
      <c r="O91" s="76">
        <v>0</v>
      </c>
      <c r="P91" s="76">
        <v>0</v>
      </c>
      <c r="Q91" s="76">
        <v>0</v>
      </c>
      <c r="R91" s="76">
        <v>0</v>
      </c>
      <c r="S91" s="85">
        <v>0</v>
      </c>
      <c r="T91" s="5">
        <v>0</v>
      </c>
      <c r="U91" s="94">
        <v>0</v>
      </c>
      <c r="V91" s="5">
        <v>0</v>
      </c>
      <c r="W91" s="85">
        <v>0</v>
      </c>
      <c r="X91" s="5">
        <v>0</v>
      </c>
      <c r="Y91" s="76"/>
      <c r="Z91" s="76"/>
      <c r="AA91" s="76"/>
      <c r="AB91" s="76"/>
      <c r="AC91" s="59"/>
      <c r="AJ91" s="14"/>
    </row>
    <row r="92" spans="1:36" s="10" customFormat="1" ht="89.25" customHeight="1" x14ac:dyDescent="0.3">
      <c r="A92" s="26">
        <v>5</v>
      </c>
      <c r="B92" s="3" t="s">
        <v>153</v>
      </c>
      <c r="C92" s="7"/>
      <c r="D92" s="25"/>
      <c r="E92" s="5"/>
      <c r="F92" s="23"/>
      <c r="G92" s="8"/>
      <c r="H92" s="85"/>
      <c r="I92" s="5"/>
      <c r="J92" s="76"/>
      <c r="K92" s="76"/>
      <c r="L92" s="7"/>
      <c r="M92" s="7"/>
      <c r="N92" s="76"/>
      <c r="O92" s="76"/>
      <c r="P92" s="76"/>
      <c r="Q92" s="76"/>
      <c r="R92" s="76"/>
      <c r="S92" s="85"/>
      <c r="T92" s="5"/>
      <c r="U92" s="94"/>
      <c r="V92" s="5"/>
      <c r="W92" s="85"/>
      <c r="X92" s="5"/>
      <c r="Y92" s="76"/>
      <c r="Z92" s="76"/>
      <c r="AA92" s="76"/>
      <c r="AB92" s="76"/>
      <c r="AC92" s="59"/>
      <c r="AJ92" s="14"/>
    </row>
    <row r="93" spans="1:36" s="33" customFormat="1" ht="33" customHeight="1" x14ac:dyDescent="0.25">
      <c r="A93" s="117" t="s">
        <v>63</v>
      </c>
      <c r="B93" s="117"/>
      <c r="C93" s="31">
        <f>SUM(C90,C89,C87,C86,C85)</f>
        <v>2312.62</v>
      </c>
      <c r="D93" s="31">
        <f t="shared" ref="D93" si="17">SUM(D85:D90)</f>
        <v>2311</v>
      </c>
      <c r="E93" s="31">
        <f>SUM(E85:E90)</f>
        <v>2311</v>
      </c>
      <c r="F93" s="68">
        <f t="shared" si="10"/>
        <v>0.99929949580994726</v>
      </c>
      <c r="G93" s="24">
        <f t="shared" ref="G93" si="18">SUM(G85:G90)</f>
        <v>52</v>
      </c>
      <c r="H93" s="88">
        <v>2.2501081782778019E-2</v>
      </c>
      <c r="I93" s="31">
        <f t="shared" ref="I93" si="19">SUM(I85:I90)</f>
        <v>5</v>
      </c>
      <c r="J93" s="31">
        <f t="shared" ref="J93:M93" si="20">SUM(J85:J90)</f>
        <v>0</v>
      </c>
      <c r="K93" s="31">
        <f t="shared" si="20"/>
        <v>0</v>
      </c>
      <c r="L93" s="31">
        <f t="shared" si="20"/>
        <v>0</v>
      </c>
      <c r="M93" s="31">
        <f t="shared" si="20"/>
        <v>0</v>
      </c>
      <c r="N93" s="31">
        <f>SUM(N85:N92)</f>
        <v>5</v>
      </c>
      <c r="O93" s="31">
        <f t="shared" ref="O93:R93" si="21">SUM(O85:O92)</f>
        <v>0</v>
      </c>
      <c r="P93" s="31">
        <f t="shared" si="21"/>
        <v>0</v>
      </c>
      <c r="Q93" s="31">
        <f t="shared" si="21"/>
        <v>3</v>
      </c>
      <c r="R93" s="31">
        <f t="shared" si="21"/>
        <v>2</v>
      </c>
      <c r="S93" s="88">
        <f t="shared" si="16"/>
        <v>9.6153846153846159E-2</v>
      </c>
      <c r="T93" s="31">
        <f>SUM(T85:T90)</f>
        <v>110</v>
      </c>
      <c r="U93" s="95">
        <f>T93/E93</f>
        <v>4.7598442232799652E-2</v>
      </c>
      <c r="V93" s="31">
        <f>SUM(V85:V90)</f>
        <v>52</v>
      </c>
      <c r="W93" s="88">
        <f t="shared" si="11"/>
        <v>2.2501081782778019E-2</v>
      </c>
      <c r="X93" s="31">
        <f>SUM(X85:X91)</f>
        <v>5</v>
      </c>
      <c r="Y93" s="31">
        <f t="shared" ref="Y93:AB93" si="22">SUM(Y85:Y90)</f>
        <v>0</v>
      </c>
      <c r="Z93" s="31">
        <f t="shared" si="22"/>
        <v>0</v>
      </c>
      <c r="AA93" s="31">
        <f t="shared" si="22"/>
        <v>0</v>
      </c>
      <c r="AB93" s="31">
        <f t="shared" si="22"/>
        <v>0</v>
      </c>
      <c r="AC93" s="61"/>
      <c r="AJ93" s="34"/>
    </row>
    <row r="94" spans="1:36" ht="24" customHeight="1" x14ac:dyDescent="0.3">
      <c r="A94" s="118" t="s">
        <v>64</v>
      </c>
      <c r="B94" s="118"/>
      <c r="C94" s="5"/>
      <c r="D94" s="5"/>
      <c r="E94" s="31"/>
      <c r="F94" s="23"/>
      <c r="G94" s="8"/>
      <c r="H94" s="85"/>
      <c r="I94" s="5"/>
      <c r="J94" s="76"/>
      <c r="K94" s="76"/>
      <c r="L94" s="5"/>
      <c r="M94" s="5"/>
      <c r="N94" s="76"/>
      <c r="O94" s="76"/>
      <c r="P94" s="76"/>
      <c r="Q94" s="76"/>
      <c r="R94" s="76"/>
      <c r="S94" s="85"/>
      <c r="T94" s="5"/>
      <c r="U94" s="94"/>
      <c r="V94" s="5"/>
      <c r="W94" s="85"/>
      <c r="X94" s="5"/>
      <c r="Y94" s="76"/>
      <c r="Z94" s="76"/>
      <c r="AA94" s="76"/>
      <c r="AB94" s="76"/>
      <c r="AC94" s="59"/>
      <c r="AJ94" s="13"/>
    </row>
    <row r="95" spans="1:36" ht="27" customHeight="1" x14ac:dyDescent="0.3">
      <c r="A95" s="55">
        <v>1</v>
      </c>
      <c r="B95" s="3" t="s">
        <v>65</v>
      </c>
      <c r="C95" s="5"/>
      <c r="D95" s="5"/>
      <c r="E95" s="5"/>
      <c r="F95" s="23"/>
      <c r="G95" s="8"/>
      <c r="H95" s="85"/>
      <c r="I95" s="5"/>
      <c r="J95" s="5"/>
      <c r="K95" s="5"/>
      <c r="L95" s="5"/>
      <c r="M95" s="5"/>
      <c r="N95" s="76"/>
      <c r="O95" s="5"/>
      <c r="P95" s="5"/>
      <c r="Q95" s="5"/>
      <c r="R95" s="5"/>
      <c r="S95" s="85"/>
      <c r="T95" s="5"/>
      <c r="U95" s="94"/>
      <c r="V95" s="5"/>
      <c r="W95" s="85"/>
      <c r="X95" s="5"/>
      <c r="Y95" s="5"/>
      <c r="Z95" s="5"/>
      <c r="AA95" s="5"/>
      <c r="AB95" s="5"/>
      <c r="AC95" s="59"/>
      <c r="AJ95" s="13"/>
    </row>
    <row r="96" spans="1:36" ht="23.25" customHeight="1" x14ac:dyDescent="0.3">
      <c r="A96" s="3"/>
      <c r="B96" s="3" t="s">
        <v>225</v>
      </c>
      <c r="C96" s="5">
        <v>22.32</v>
      </c>
      <c r="D96" s="5">
        <v>143</v>
      </c>
      <c r="E96" s="5">
        <v>143</v>
      </c>
      <c r="F96" s="23">
        <f t="shared" si="10"/>
        <v>6.4068100358422937</v>
      </c>
      <c r="G96" s="8">
        <v>14</v>
      </c>
      <c r="H96" s="85">
        <v>9.7902097902097904E-2</v>
      </c>
      <c r="I96" s="5"/>
      <c r="J96" s="5"/>
      <c r="K96" s="5"/>
      <c r="L96" s="7"/>
      <c r="M96" s="7"/>
      <c r="N96" s="76">
        <v>9</v>
      </c>
      <c r="O96" s="76">
        <v>0</v>
      </c>
      <c r="P96" s="76">
        <v>0</v>
      </c>
      <c r="Q96" s="76">
        <v>6</v>
      </c>
      <c r="R96" s="76">
        <v>3</v>
      </c>
      <c r="S96" s="85">
        <f t="shared" si="16"/>
        <v>0.6428571428571429</v>
      </c>
      <c r="T96" s="5">
        <v>14</v>
      </c>
      <c r="U96" s="94" t="s">
        <v>162</v>
      </c>
      <c r="V96" s="5">
        <v>14</v>
      </c>
      <c r="W96" s="85">
        <f t="shared" si="11"/>
        <v>9.7902097902097904E-2</v>
      </c>
      <c r="X96" s="5"/>
      <c r="Y96" s="5"/>
      <c r="Z96" s="5"/>
      <c r="AA96" s="5"/>
      <c r="AB96" s="5"/>
      <c r="AC96" s="59"/>
      <c r="AJ96" s="13"/>
    </row>
    <row r="97" spans="1:36" ht="21.75" customHeight="1" x14ac:dyDescent="0.3">
      <c r="A97" s="3">
        <v>2</v>
      </c>
      <c r="B97" s="3" t="s">
        <v>66</v>
      </c>
      <c r="C97" s="5"/>
      <c r="D97" s="25"/>
      <c r="E97" s="5"/>
      <c r="F97" s="23"/>
      <c r="G97" s="8"/>
      <c r="H97" s="85"/>
      <c r="I97" s="5"/>
      <c r="J97" s="76"/>
      <c r="K97" s="76"/>
      <c r="L97" s="7"/>
      <c r="M97" s="7"/>
      <c r="N97" s="76"/>
      <c r="O97" s="76"/>
      <c r="P97" s="76"/>
      <c r="Q97" s="76"/>
      <c r="R97" s="76"/>
      <c r="S97" s="85"/>
      <c r="T97" s="5"/>
      <c r="U97" s="94"/>
      <c r="V97" s="5"/>
      <c r="W97" s="85"/>
      <c r="X97" s="5"/>
      <c r="Y97" s="76"/>
      <c r="Z97" s="76"/>
      <c r="AA97" s="76"/>
      <c r="AB97" s="76"/>
      <c r="AC97" s="59"/>
      <c r="AJ97" s="13"/>
    </row>
    <row r="98" spans="1:36" ht="26.25" customHeight="1" x14ac:dyDescent="0.3">
      <c r="A98" s="3"/>
      <c r="B98" s="3" t="s">
        <v>226</v>
      </c>
      <c r="C98" s="5">
        <v>145.66999999999999</v>
      </c>
      <c r="D98" s="5">
        <v>646</v>
      </c>
      <c r="E98" s="5">
        <v>646</v>
      </c>
      <c r="F98" s="23">
        <f t="shared" si="10"/>
        <v>4.4346811285782941</v>
      </c>
      <c r="G98" s="8">
        <v>51</v>
      </c>
      <c r="H98" s="85">
        <v>7.8947368421052627E-2</v>
      </c>
      <c r="I98" s="5"/>
      <c r="J98" s="76"/>
      <c r="K98" s="76"/>
      <c r="L98" s="7"/>
      <c r="M98" s="7"/>
      <c r="N98" s="76">
        <v>8</v>
      </c>
      <c r="O98" s="76">
        <v>0</v>
      </c>
      <c r="P98" s="76">
        <v>0</v>
      </c>
      <c r="Q98" s="76">
        <v>7</v>
      </c>
      <c r="R98" s="76">
        <v>1</v>
      </c>
      <c r="S98" s="85">
        <f t="shared" si="16"/>
        <v>0.15686274509803921</v>
      </c>
      <c r="T98" s="5">
        <v>51</v>
      </c>
      <c r="U98" s="94" t="s">
        <v>163</v>
      </c>
      <c r="V98" s="5">
        <v>51</v>
      </c>
      <c r="W98" s="85">
        <f t="shared" si="11"/>
        <v>7.8947368421052627E-2</v>
      </c>
      <c r="X98" s="5"/>
      <c r="Y98" s="76"/>
      <c r="Z98" s="76"/>
      <c r="AA98" s="76"/>
      <c r="AB98" s="76"/>
      <c r="AC98" s="59"/>
      <c r="AJ98" s="13"/>
    </row>
    <row r="99" spans="1:36" ht="26.25" customHeight="1" x14ac:dyDescent="0.3">
      <c r="A99" s="3">
        <v>3</v>
      </c>
      <c r="B99" s="3" t="s">
        <v>67</v>
      </c>
      <c r="C99" s="5"/>
      <c r="D99" s="25"/>
      <c r="E99" s="5"/>
      <c r="F99" s="23"/>
      <c r="G99" s="8"/>
      <c r="H99" s="85"/>
      <c r="I99" s="5"/>
      <c r="J99" s="76"/>
      <c r="K99" s="76"/>
      <c r="L99" s="7"/>
      <c r="M99" s="7"/>
      <c r="N99" s="76"/>
      <c r="O99" s="76"/>
      <c r="P99" s="76"/>
      <c r="Q99" s="76"/>
      <c r="R99" s="76"/>
      <c r="S99" s="85"/>
      <c r="T99" s="5"/>
      <c r="U99" s="94"/>
      <c r="V99" s="5"/>
      <c r="W99" s="85"/>
      <c r="X99" s="5"/>
      <c r="Y99" s="76"/>
      <c r="Z99" s="76"/>
      <c r="AA99" s="76"/>
      <c r="AB99" s="76"/>
      <c r="AC99" s="59"/>
      <c r="AJ99" s="13"/>
    </row>
    <row r="100" spans="1:36" ht="24.75" customHeight="1" x14ac:dyDescent="0.3">
      <c r="A100" s="3"/>
      <c r="B100" s="3" t="s">
        <v>227</v>
      </c>
      <c r="C100" s="5">
        <v>200.1</v>
      </c>
      <c r="D100" s="5">
        <v>918</v>
      </c>
      <c r="E100" s="5">
        <v>918</v>
      </c>
      <c r="F100" s="23">
        <f t="shared" si="10"/>
        <v>4.5877061469265366</v>
      </c>
      <c r="G100" s="8">
        <v>73</v>
      </c>
      <c r="H100" s="85">
        <v>7.9520697167755991E-2</v>
      </c>
      <c r="I100" s="5"/>
      <c r="J100" s="76"/>
      <c r="K100" s="76"/>
      <c r="L100" s="7"/>
      <c r="M100" s="7"/>
      <c r="N100" s="76">
        <v>12</v>
      </c>
      <c r="O100" s="76">
        <v>0</v>
      </c>
      <c r="P100" s="76">
        <v>0</v>
      </c>
      <c r="Q100" s="76">
        <v>12</v>
      </c>
      <c r="R100" s="76">
        <v>0</v>
      </c>
      <c r="S100" s="85">
        <f t="shared" si="16"/>
        <v>0.16438356164383561</v>
      </c>
      <c r="T100" s="5">
        <v>73</v>
      </c>
      <c r="U100" s="94" t="s">
        <v>163</v>
      </c>
      <c r="V100" s="5">
        <v>73</v>
      </c>
      <c r="W100" s="85">
        <f t="shared" si="11"/>
        <v>7.9520697167755991E-2</v>
      </c>
      <c r="X100" s="5"/>
      <c r="Y100" s="76"/>
      <c r="Z100" s="76"/>
      <c r="AA100" s="76"/>
      <c r="AB100" s="76"/>
      <c r="AC100" s="59"/>
      <c r="AJ100" s="13"/>
    </row>
    <row r="101" spans="1:36" ht="23.25" customHeight="1" x14ac:dyDescent="0.3">
      <c r="A101" s="3">
        <v>4</v>
      </c>
      <c r="B101" s="3" t="s">
        <v>68</v>
      </c>
      <c r="C101" s="5"/>
      <c r="D101" s="25"/>
      <c r="E101" s="5"/>
      <c r="F101" s="23"/>
      <c r="G101" s="8"/>
      <c r="H101" s="85"/>
      <c r="I101" s="5"/>
      <c r="J101" s="76"/>
      <c r="K101" s="76"/>
      <c r="L101" s="7"/>
      <c r="M101" s="7"/>
      <c r="N101" s="76"/>
      <c r="O101" s="76"/>
      <c r="P101" s="76"/>
      <c r="Q101" s="76"/>
      <c r="R101" s="76"/>
      <c r="S101" s="85"/>
      <c r="T101" s="5"/>
      <c r="U101" s="94"/>
      <c r="V101" s="5"/>
      <c r="W101" s="85"/>
      <c r="X101" s="5"/>
      <c r="Y101" s="76"/>
      <c r="Z101" s="76"/>
      <c r="AA101" s="76"/>
      <c r="AB101" s="76"/>
      <c r="AC101" s="59"/>
      <c r="AJ101" s="13"/>
    </row>
    <row r="102" spans="1:36" ht="25.5" customHeight="1" x14ac:dyDescent="0.3">
      <c r="A102" s="3"/>
      <c r="B102" s="3" t="s">
        <v>228</v>
      </c>
      <c r="C102" s="5">
        <v>63.49</v>
      </c>
      <c r="D102" s="5">
        <v>298</v>
      </c>
      <c r="E102" s="5">
        <v>298</v>
      </c>
      <c r="F102" s="23">
        <f t="shared" si="10"/>
        <v>4.6936525437076702</v>
      </c>
      <c r="G102" s="8">
        <v>23</v>
      </c>
      <c r="H102" s="85">
        <v>7.7181208053691275E-2</v>
      </c>
      <c r="I102" s="5"/>
      <c r="J102" s="76"/>
      <c r="K102" s="76"/>
      <c r="L102" s="7"/>
      <c r="M102" s="7"/>
      <c r="N102" s="76">
        <v>5</v>
      </c>
      <c r="O102" s="76">
        <v>0</v>
      </c>
      <c r="P102" s="76">
        <v>0</v>
      </c>
      <c r="Q102" s="76">
        <v>5</v>
      </c>
      <c r="R102" s="76">
        <v>0</v>
      </c>
      <c r="S102" s="85">
        <f t="shared" si="16"/>
        <v>0.21739130434782608</v>
      </c>
      <c r="T102" s="5">
        <v>23</v>
      </c>
      <c r="U102" s="94" t="s">
        <v>163</v>
      </c>
      <c r="V102" s="5">
        <v>23</v>
      </c>
      <c r="W102" s="85">
        <f t="shared" si="11"/>
        <v>7.7181208053691275E-2</v>
      </c>
      <c r="X102" s="5"/>
      <c r="Y102" s="76"/>
      <c r="Z102" s="76"/>
      <c r="AA102" s="76"/>
      <c r="AB102" s="76"/>
      <c r="AC102" s="59"/>
      <c r="AJ102" s="13"/>
    </row>
    <row r="103" spans="1:36" ht="26.25" customHeight="1" x14ac:dyDescent="0.3">
      <c r="A103" s="3">
        <v>5</v>
      </c>
      <c r="B103" s="3" t="s">
        <v>69</v>
      </c>
      <c r="C103" s="5">
        <v>367.53</v>
      </c>
      <c r="D103" s="5">
        <v>473</v>
      </c>
      <c r="E103" s="5">
        <v>473</v>
      </c>
      <c r="F103" s="23">
        <f t="shared" si="10"/>
        <v>1.2869697711751422</v>
      </c>
      <c r="G103" s="8">
        <v>23</v>
      </c>
      <c r="H103" s="85">
        <v>4.8625792811839326E-2</v>
      </c>
      <c r="I103" s="5"/>
      <c r="J103" s="5"/>
      <c r="K103" s="5"/>
      <c r="L103" s="7"/>
      <c r="M103" s="7"/>
      <c r="N103" s="76">
        <v>4</v>
      </c>
      <c r="O103" s="76">
        <v>0</v>
      </c>
      <c r="P103" s="76">
        <v>0</v>
      </c>
      <c r="Q103" s="76">
        <v>2</v>
      </c>
      <c r="R103" s="76">
        <v>2</v>
      </c>
      <c r="S103" s="85">
        <f t="shared" si="16"/>
        <v>0.17391304347826086</v>
      </c>
      <c r="T103" s="5">
        <v>23</v>
      </c>
      <c r="U103" s="94" t="s">
        <v>161</v>
      </c>
      <c r="V103" s="5">
        <v>23</v>
      </c>
      <c r="W103" s="85">
        <f t="shared" si="11"/>
        <v>4.8625792811839326E-2</v>
      </c>
      <c r="X103" s="5"/>
      <c r="Y103" s="5"/>
      <c r="Z103" s="5"/>
      <c r="AA103" s="5"/>
      <c r="AB103" s="5"/>
      <c r="AC103" s="59"/>
      <c r="AJ103" s="13"/>
    </row>
    <row r="104" spans="1:36" ht="25.5" customHeight="1" x14ac:dyDescent="0.3">
      <c r="A104" s="3">
        <v>6</v>
      </c>
      <c r="B104" s="3" t="s">
        <v>70</v>
      </c>
      <c r="C104" s="5"/>
      <c r="D104" s="5"/>
      <c r="E104" s="5"/>
      <c r="F104" s="23"/>
      <c r="G104" s="8"/>
      <c r="H104" s="85"/>
      <c r="I104" s="5"/>
      <c r="J104" s="5"/>
      <c r="K104" s="5"/>
      <c r="L104" s="7"/>
      <c r="M104" s="7"/>
      <c r="N104" s="76"/>
      <c r="O104" s="76"/>
      <c r="P104" s="76"/>
      <c r="Q104" s="76"/>
      <c r="R104" s="76"/>
      <c r="S104" s="85"/>
      <c r="T104" s="5"/>
      <c r="U104" s="94"/>
      <c r="V104" s="5"/>
      <c r="W104" s="85"/>
      <c r="X104" s="5"/>
      <c r="Y104" s="5"/>
      <c r="Z104" s="5"/>
      <c r="AA104" s="5"/>
      <c r="AB104" s="5"/>
      <c r="AC104" s="59"/>
      <c r="AJ104" s="13"/>
    </row>
    <row r="105" spans="1:36" ht="22.5" customHeight="1" x14ac:dyDescent="0.3">
      <c r="A105" s="3"/>
      <c r="B105" s="3" t="s">
        <v>223</v>
      </c>
      <c r="C105" s="5">
        <v>376.37</v>
      </c>
      <c r="D105" s="5">
        <v>1662</v>
      </c>
      <c r="E105" s="5">
        <v>1662</v>
      </c>
      <c r="F105" s="23">
        <f t="shared" si="10"/>
        <v>4.4158673645614686</v>
      </c>
      <c r="G105" s="8">
        <v>132</v>
      </c>
      <c r="H105" s="85">
        <v>7.9422382671480149E-2</v>
      </c>
      <c r="I105" s="5"/>
      <c r="J105" s="5"/>
      <c r="K105" s="5"/>
      <c r="L105" s="7"/>
      <c r="M105" s="7"/>
      <c r="N105" s="76">
        <v>20</v>
      </c>
      <c r="O105" s="5">
        <v>0</v>
      </c>
      <c r="P105" s="5">
        <v>0</v>
      </c>
      <c r="Q105" s="5">
        <v>15</v>
      </c>
      <c r="R105" s="5">
        <v>5</v>
      </c>
      <c r="S105" s="85">
        <f t="shared" si="16"/>
        <v>0.15151515151515152</v>
      </c>
      <c r="T105" s="5">
        <v>132</v>
      </c>
      <c r="U105" s="94" t="s">
        <v>163</v>
      </c>
      <c r="V105" s="5">
        <v>132</v>
      </c>
      <c r="W105" s="85">
        <f t="shared" si="11"/>
        <v>7.9422382671480149E-2</v>
      </c>
      <c r="X105" s="5"/>
      <c r="Y105" s="5"/>
      <c r="Z105" s="5"/>
      <c r="AA105" s="5"/>
      <c r="AB105" s="5"/>
      <c r="AC105" s="59"/>
      <c r="AJ105" s="13"/>
    </row>
    <row r="106" spans="1:36" ht="24.75" customHeight="1" x14ac:dyDescent="0.3">
      <c r="A106" s="3"/>
      <c r="B106" s="3" t="s">
        <v>224</v>
      </c>
      <c r="C106" s="5">
        <v>23.6</v>
      </c>
      <c r="D106" s="5">
        <v>85</v>
      </c>
      <c r="E106" s="5">
        <v>85</v>
      </c>
      <c r="F106" s="23">
        <f t="shared" si="10"/>
        <v>3.601694915254237</v>
      </c>
      <c r="G106" s="8">
        <v>5</v>
      </c>
      <c r="H106" s="85">
        <v>5.8823529411764705E-2</v>
      </c>
      <c r="I106" s="5"/>
      <c r="J106" s="5"/>
      <c r="K106" s="5"/>
      <c r="L106" s="7"/>
      <c r="M106" s="7"/>
      <c r="N106" s="76">
        <v>0</v>
      </c>
      <c r="O106" s="76">
        <v>0</v>
      </c>
      <c r="P106" s="76">
        <v>0</v>
      </c>
      <c r="Q106" s="76">
        <v>0</v>
      </c>
      <c r="R106" s="76">
        <v>0</v>
      </c>
      <c r="S106" s="85">
        <f t="shared" si="16"/>
        <v>0</v>
      </c>
      <c r="T106" s="5">
        <v>5</v>
      </c>
      <c r="U106" s="94" t="s">
        <v>160</v>
      </c>
      <c r="V106" s="5">
        <v>5</v>
      </c>
      <c r="W106" s="85">
        <f t="shared" si="11"/>
        <v>5.8823529411764705E-2</v>
      </c>
      <c r="X106" s="5"/>
      <c r="Y106" s="5"/>
      <c r="Z106" s="5"/>
      <c r="AA106" s="5"/>
      <c r="AB106" s="5"/>
      <c r="AC106" s="59"/>
      <c r="AJ106" s="13"/>
    </row>
    <row r="107" spans="1:36" ht="25.5" customHeight="1" x14ac:dyDescent="0.3">
      <c r="A107" s="3">
        <v>7</v>
      </c>
      <c r="B107" s="3" t="s">
        <v>71</v>
      </c>
      <c r="C107" s="5"/>
      <c r="D107" s="5"/>
      <c r="E107" s="5"/>
      <c r="F107" s="23"/>
      <c r="G107" s="8"/>
      <c r="H107" s="85"/>
      <c r="I107" s="5"/>
      <c r="J107" s="5"/>
      <c r="K107" s="5"/>
      <c r="L107" s="7"/>
      <c r="M107" s="7"/>
      <c r="N107" s="76"/>
      <c r="O107" s="5"/>
      <c r="P107" s="5"/>
      <c r="Q107" s="5"/>
      <c r="R107" s="5"/>
      <c r="S107" s="85"/>
      <c r="T107" s="5"/>
      <c r="U107" s="94"/>
      <c r="V107" s="5"/>
      <c r="W107" s="85"/>
      <c r="X107" s="5"/>
      <c r="Y107" s="5"/>
      <c r="Z107" s="5"/>
      <c r="AA107" s="5"/>
      <c r="AB107" s="5"/>
      <c r="AC107" s="59"/>
      <c r="AJ107" s="13"/>
    </row>
    <row r="108" spans="1:36" ht="26.25" customHeight="1" x14ac:dyDescent="0.3">
      <c r="A108" s="3"/>
      <c r="B108" s="3" t="s">
        <v>205</v>
      </c>
      <c r="C108" s="5">
        <v>137.61000000000001</v>
      </c>
      <c r="D108" s="5">
        <v>598</v>
      </c>
      <c r="E108" s="5">
        <v>598</v>
      </c>
      <c r="F108" s="23">
        <f t="shared" si="10"/>
        <v>4.3456144175568632</v>
      </c>
      <c r="G108" s="8">
        <v>47</v>
      </c>
      <c r="H108" s="85">
        <v>7.8595317725752512E-2</v>
      </c>
      <c r="I108" s="5"/>
      <c r="J108" s="5"/>
      <c r="K108" s="5"/>
      <c r="L108" s="7"/>
      <c r="M108" s="7"/>
      <c r="N108" s="76">
        <v>20</v>
      </c>
      <c r="O108" s="76">
        <v>0</v>
      </c>
      <c r="P108" s="76">
        <v>0</v>
      </c>
      <c r="Q108" s="76">
        <v>18</v>
      </c>
      <c r="R108" s="76">
        <v>2</v>
      </c>
      <c r="S108" s="85">
        <f t="shared" si="16"/>
        <v>0.42553191489361702</v>
      </c>
      <c r="T108" s="5">
        <v>47</v>
      </c>
      <c r="U108" s="94" t="s">
        <v>163</v>
      </c>
      <c r="V108" s="5">
        <v>47</v>
      </c>
      <c r="W108" s="85">
        <f t="shared" si="11"/>
        <v>7.8595317725752512E-2</v>
      </c>
      <c r="X108" s="5"/>
      <c r="Y108" s="5"/>
      <c r="Z108" s="5"/>
      <c r="AA108" s="5"/>
      <c r="AB108" s="5"/>
      <c r="AC108" s="59"/>
      <c r="AJ108" s="13"/>
    </row>
    <row r="109" spans="1:36" ht="25.5" customHeight="1" x14ac:dyDescent="0.3">
      <c r="A109" s="3">
        <v>8</v>
      </c>
      <c r="B109" s="3" t="s">
        <v>72</v>
      </c>
      <c r="C109" s="5">
        <v>16.45</v>
      </c>
      <c r="D109" s="5">
        <v>22</v>
      </c>
      <c r="E109" s="5">
        <v>22</v>
      </c>
      <c r="F109" s="23">
        <f t="shared" si="10"/>
        <v>1.337386018237082</v>
      </c>
      <c r="G109" s="8">
        <v>1</v>
      </c>
      <c r="H109" s="85">
        <v>4.5454545454545456E-2</v>
      </c>
      <c r="I109" s="5"/>
      <c r="J109" s="5"/>
      <c r="K109" s="5"/>
      <c r="L109" s="7"/>
      <c r="M109" s="7"/>
      <c r="N109" s="76">
        <v>0</v>
      </c>
      <c r="O109" s="76">
        <v>0</v>
      </c>
      <c r="P109" s="76">
        <v>0</v>
      </c>
      <c r="Q109" s="76">
        <v>0</v>
      </c>
      <c r="R109" s="76">
        <v>0</v>
      </c>
      <c r="S109" s="85">
        <f t="shared" si="16"/>
        <v>0</v>
      </c>
      <c r="T109" s="5">
        <v>1</v>
      </c>
      <c r="U109" s="94" t="s">
        <v>161</v>
      </c>
      <c r="V109" s="5">
        <v>1</v>
      </c>
      <c r="W109" s="85">
        <f t="shared" si="11"/>
        <v>4.5454545454545456E-2</v>
      </c>
      <c r="X109" s="5"/>
      <c r="Y109" s="5"/>
      <c r="Z109" s="5"/>
      <c r="AA109" s="5"/>
      <c r="AB109" s="5"/>
      <c r="AC109" s="59"/>
      <c r="AJ109" s="13"/>
    </row>
    <row r="110" spans="1:36" ht="31.5" customHeight="1" x14ac:dyDescent="0.3">
      <c r="A110" s="3">
        <v>9</v>
      </c>
      <c r="B110" s="3" t="s">
        <v>147</v>
      </c>
      <c r="C110" s="5">
        <v>19.21</v>
      </c>
      <c r="D110" s="25">
        <v>101</v>
      </c>
      <c r="E110" s="5">
        <v>101</v>
      </c>
      <c r="F110" s="23">
        <f t="shared" si="10"/>
        <v>5.2576782925559602</v>
      </c>
      <c r="G110" s="8">
        <v>7</v>
      </c>
      <c r="H110" s="85">
        <v>6.9306930693069313E-2</v>
      </c>
      <c r="I110" s="5"/>
      <c r="J110" s="76"/>
      <c r="K110" s="76"/>
      <c r="L110" s="7"/>
      <c r="M110" s="7"/>
      <c r="N110" s="76">
        <v>4</v>
      </c>
      <c r="O110" s="76">
        <v>0</v>
      </c>
      <c r="P110" s="76">
        <v>0</v>
      </c>
      <c r="Q110" s="76">
        <v>4</v>
      </c>
      <c r="R110" s="76">
        <v>0</v>
      </c>
      <c r="S110" s="85">
        <f t="shared" si="16"/>
        <v>0.5714285714285714</v>
      </c>
      <c r="T110" s="5">
        <v>8</v>
      </c>
      <c r="U110" s="94" t="s">
        <v>163</v>
      </c>
      <c r="V110" s="5">
        <v>7</v>
      </c>
      <c r="W110" s="85">
        <f t="shared" si="11"/>
        <v>6.9306930693069313E-2</v>
      </c>
      <c r="X110" s="5"/>
      <c r="Y110" s="76"/>
      <c r="Z110" s="76"/>
      <c r="AA110" s="76"/>
      <c r="AB110" s="76"/>
      <c r="AC110" s="59"/>
      <c r="AJ110" s="13"/>
    </row>
    <row r="111" spans="1:36" ht="25.5" customHeight="1" x14ac:dyDescent="0.3">
      <c r="A111" s="3">
        <v>10</v>
      </c>
      <c r="B111" s="3" t="s">
        <v>307</v>
      </c>
      <c r="C111" s="5">
        <v>64.37</v>
      </c>
      <c r="D111" s="5">
        <v>259</v>
      </c>
      <c r="E111" s="5">
        <v>259</v>
      </c>
      <c r="F111" s="23">
        <f t="shared" si="10"/>
        <v>4.023613484542488</v>
      </c>
      <c r="G111" s="8">
        <v>20</v>
      </c>
      <c r="H111" s="85">
        <v>7.7220077220077218E-2</v>
      </c>
      <c r="I111" s="5"/>
      <c r="J111" s="5"/>
      <c r="K111" s="5"/>
      <c r="L111" s="7"/>
      <c r="M111" s="7"/>
      <c r="N111" s="76">
        <v>5</v>
      </c>
      <c r="O111" s="76">
        <v>0</v>
      </c>
      <c r="P111" s="76">
        <v>0</v>
      </c>
      <c r="Q111" s="76">
        <v>4</v>
      </c>
      <c r="R111" s="76">
        <v>1</v>
      </c>
      <c r="S111" s="85">
        <f t="shared" si="16"/>
        <v>0.25</v>
      </c>
      <c r="T111" s="5">
        <v>20</v>
      </c>
      <c r="U111" s="94" t="s">
        <v>163</v>
      </c>
      <c r="V111" s="5">
        <v>20</v>
      </c>
      <c r="W111" s="85">
        <f t="shared" si="11"/>
        <v>7.7220077220077218E-2</v>
      </c>
      <c r="X111" s="5"/>
      <c r="Y111" s="5"/>
      <c r="Z111" s="5"/>
      <c r="AA111" s="5"/>
      <c r="AB111" s="5"/>
      <c r="AC111" s="59"/>
      <c r="AJ111" s="13"/>
    </row>
    <row r="112" spans="1:36" ht="26.25" customHeight="1" x14ac:dyDescent="0.3">
      <c r="A112" s="3">
        <v>11</v>
      </c>
      <c r="B112" s="3" t="s">
        <v>308</v>
      </c>
      <c r="C112" s="5"/>
      <c r="D112" s="5"/>
      <c r="E112" s="5"/>
      <c r="F112" s="23"/>
      <c r="G112" s="8"/>
      <c r="H112" s="85"/>
      <c r="I112" s="5"/>
      <c r="J112" s="5"/>
      <c r="K112" s="5"/>
      <c r="L112" s="7"/>
      <c r="M112" s="7"/>
      <c r="N112" s="76"/>
      <c r="O112" s="76"/>
      <c r="P112" s="76"/>
      <c r="Q112" s="76"/>
      <c r="R112" s="76"/>
      <c r="S112" s="85"/>
      <c r="T112" s="5"/>
      <c r="U112" s="94"/>
      <c r="V112" s="5"/>
      <c r="W112" s="85"/>
      <c r="X112" s="5"/>
      <c r="Y112" s="5"/>
      <c r="Z112" s="5"/>
      <c r="AA112" s="5"/>
      <c r="AB112" s="5"/>
      <c r="AC112" s="59"/>
      <c r="AJ112" s="13"/>
    </row>
    <row r="113" spans="1:36" ht="22.5" customHeight="1" x14ac:dyDescent="0.3">
      <c r="A113" s="3"/>
      <c r="B113" s="3" t="s">
        <v>229</v>
      </c>
      <c r="C113" s="5">
        <v>193.94</v>
      </c>
      <c r="D113" s="5">
        <v>326</v>
      </c>
      <c r="E113" s="5">
        <v>326</v>
      </c>
      <c r="F113" s="23">
        <f t="shared" si="10"/>
        <v>1.6809322470867278</v>
      </c>
      <c r="G113" s="8">
        <v>16</v>
      </c>
      <c r="H113" s="85">
        <v>4.9079754601226995E-2</v>
      </c>
      <c r="I113" s="5"/>
      <c r="J113" s="5"/>
      <c r="K113" s="5"/>
      <c r="L113" s="7"/>
      <c r="M113" s="7"/>
      <c r="N113" s="76">
        <v>5</v>
      </c>
      <c r="O113" s="5">
        <v>0</v>
      </c>
      <c r="P113" s="5">
        <v>0</v>
      </c>
      <c r="Q113" s="5">
        <v>4</v>
      </c>
      <c r="R113" s="5">
        <v>1</v>
      </c>
      <c r="S113" s="85"/>
      <c r="T113" s="5">
        <v>16</v>
      </c>
      <c r="U113" s="94" t="s">
        <v>161</v>
      </c>
      <c r="V113" s="5">
        <v>16</v>
      </c>
      <c r="W113" s="85">
        <f t="shared" si="11"/>
        <v>4.9079754601226995E-2</v>
      </c>
      <c r="X113" s="5"/>
      <c r="Y113" s="5"/>
      <c r="Z113" s="5"/>
      <c r="AA113" s="5"/>
      <c r="AB113" s="5"/>
      <c r="AC113" s="59"/>
      <c r="AJ113" s="13"/>
    </row>
    <row r="114" spans="1:36" ht="24" customHeight="1" x14ac:dyDescent="0.3">
      <c r="A114" s="3"/>
      <c r="B114" s="3" t="s">
        <v>230</v>
      </c>
      <c r="C114" s="5">
        <v>283.94</v>
      </c>
      <c r="D114" s="5">
        <v>591</v>
      </c>
      <c r="E114" s="5">
        <v>591</v>
      </c>
      <c r="F114" s="23">
        <f t="shared" si="10"/>
        <v>2.0814256533070368</v>
      </c>
      <c r="G114" s="8">
        <v>41</v>
      </c>
      <c r="H114" s="85">
        <v>6.9373942470389166E-2</v>
      </c>
      <c r="I114" s="5"/>
      <c r="J114" s="5"/>
      <c r="K114" s="5"/>
      <c r="L114" s="7"/>
      <c r="M114" s="7"/>
      <c r="N114" s="76">
        <v>9</v>
      </c>
      <c r="O114" s="5">
        <v>0</v>
      </c>
      <c r="P114" s="5">
        <v>0</v>
      </c>
      <c r="Q114" s="5">
        <v>8</v>
      </c>
      <c r="R114" s="5">
        <v>1</v>
      </c>
      <c r="S114" s="85"/>
      <c r="T114" s="5">
        <v>41</v>
      </c>
      <c r="U114" s="94" t="s">
        <v>160</v>
      </c>
      <c r="V114" s="5">
        <v>41</v>
      </c>
      <c r="W114" s="85">
        <f t="shared" si="11"/>
        <v>6.9373942470389166E-2</v>
      </c>
      <c r="X114" s="5"/>
      <c r="Y114" s="5"/>
      <c r="Z114" s="5"/>
      <c r="AA114" s="5"/>
      <c r="AB114" s="5"/>
      <c r="AC114" s="59"/>
      <c r="AJ114" s="13"/>
    </row>
    <row r="115" spans="1:36" ht="28.5" customHeight="1" x14ac:dyDescent="0.3">
      <c r="A115" s="3">
        <v>12</v>
      </c>
      <c r="B115" s="3" t="s">
        <v>73</v>
      </c>
      <c r="C115" s="5"/>
      <c r="D115" s="5"/>
      <c r="E115" s="5"/>
      <c r="F115" s="23"/>
      <c r="G115" s="8"/>
      <c r="H115" s="85"/>
      <c r="I115" s="5"/>
      <c r="J115" s="5"/>
      <c r="K115" s="5"/>
      <c r="L115" s="7"/>
      <c r="M115" s="7"/>
      <c r="N115" s="76"/>
      <c r="O115" s="5"/>
      <c r="P115" s="5"/>
      <c r="Q115" s="5"/>
      <c r="R115" s="5"/>
      <c r="S115" s="85"/>
      <c r="T115" s="5"/>
      <c r="U115" s="94"/>
      <c r="V115" s="5"/>
      <c r="W115" s="85"/>
      <c r="X115" s="5"/>
      <c r="Y115" s="5"/>
      <c r="Z115" s="5"/>
      <c r="AA115" s="5"/>
      <c r="AB115" s="5"/>
      <c r="AC115" s="59"/>
      <c r="AJ115" s="13"/>
    </row>
    <row r="116" spans="1:36" ht="29.25" customHeight="1" x14ac:dyDescent="0.3">
      <c r="A116" s="3"/>
      <c r="B116" s="3" t="s">
        <v>205</v>
      </c>
      <c r="C116" s="5">
        <v>63.69</v>
      </c>
      <c r="D116" s="5">
        <v>130</v>
      </c>
      <c r="E116" s="5">
        <v>130</v>
      </c>
      <c r="F116" s="23">
        <f t="shared" si="10"/>
        <v>2.041136756162663</v>
      </c>
      <c r="G116" s="8">
        <v>9</v>
      </c>
      <c r="H116" s="85">
        <v>6.9230769230769235E-2</v>
      </c>
      <c r="I116" s="5"/>
      <c r="J116" s="5"/>
      <c r="K116" s="5"/>
      <c r="L116" s="7"/>
      <c r="M116" s="7"/>
      <c r="N116" s="76">
        <v>2</v>
      </c>
      <c r="O116" s="76">
        <v>0</v>
      </c>
      <c r="P116" s="76">
        <v>0</v>
      </c>
      <c r="Q116" s="76">
        <v>2</v>
      </c>
      <c r="R116" s="76">
        <v>0</v>
      </c>
      <c r="S116" s="85">
        <f t="shared" si="16"/>
        <v>0.22222222222222221</v>
      </c>
      <c r="T116" s="5">
        <v>9</v>
      </c>
      <c r="U116" s="94" t="s">
        <v>160</v>
      </c>
      <c r="V116" s="5">
        <v>9</v>
      </c>
      <c r="W116" s="85">
        <f t="shared" si="11"/>
        <v>6.9230769230769235E-2</v>
      </c>
      <c r="X116" s="5"/>
      <c r="Y116" s="5"/>
      <c r="Z116" s="5"/>
      <c r="AA116" s="5"/>
      <c r="AB116" s="5"/>
      <c r="AC116" s="59"/>
      <c r="AJ116" s="13"/>
    </row>
    <row r="117" spans="1:36" ht="26.25" customHeight="1" x14ac:dyDescent="0.3">
      <c r="A117" s="3">
        <v>13</v>
      </c>
      <c r="B117" s="3" t="s">
        <v>74</v>
      </c>
      <c r="C117" s="5"/>
      <c r="D117" s="25"/>
      <c r="E117" s="5"/>
      <c r="F117" s="23"/>
      <c r="G117" s="8"/>
      <c r="H117" s="85"/>
      <c r="I117" s="5"/>
      <c r="J117" s="76"/>
      <c r="K117" s="76"/>
      <c r="L117" s="7"/>
      <c r="M117" s="7"/>
      <c r="N117" s="76"/>
      <c r="O117" s="76"/>
      <c r="P117" s="76"/>
      <c r="Q117" s="76"/>
      <c r="R117" s="76"/>
      <c r="S117" s="85"/>
      <c r="T117" s="5"/>
      <c r="U117" s="94"/>
      <c r="V117" s="5"/>
      <c r="W117" s="85"/>
      <c r="X117" s="5"/>
      <c r="Y117" s="76"/>
      <c r="Z117" s="76"/>
      <c r="AA117" s="76"/>
      <c r="AB117" s="76"/>
      <c r="AC117" s="59"/>
      <c r="AJ117" s="13"/>
    </row>
    <row r="118" spans="1:36" ht="25.5" customHeight="1" x14ac:dyDescent="0.3">
      <c r="A118" s="3"/>
      <c r="B118" s="3" t="s">
        <v>231</v>
      </c>
      <c r="C118" s="50">
        <v>194</v>
      </c>
      <c r="D118" s="5">
        <v>1036</v>
      </c>
      <c r="E118" s="5">
        <v>1036</v>
      </c>
      <c r="F118" s="23">
        <f t="shared" si="10"/>
        <v>5.34020618556701</v>
      </c>
      <c r="G118" s="8">
        <v>82</v>
      </c>
      <c r="H118" s="85">
        <v>7.9150579150579145E-2</v>
      </c>
      <c r="I118" s="5"/>
      <c r="J118" s="76"/>
      <c r="K118" s="76"/>
      <c r="L118" s="7"/>
      <c r="M118" s="7"/>
      <c r="N118" s="76">
        <v>22</v>
      </c>
      <c r="O118" s="76">
        <v>0</v>
      </c>
      <c r="P118" s="76">
        <v>0</v>
      </c>
      <c r="Q118" s="76">
        <v>20</v>
      </c>
      <c r="R118" s="76">
        <v>2</v>
      </c>
      <c r="S118" s="85">
        <f t="shared" si="16"/>
        <v>0.26829268292682928</v>
      </c>
      <c r="T118" s="5">
        <v>82</v>
      </c>
      <c r="U118" s="94" t="s">
        <v>163</v>
      </c>
      <c r="V118" s="5">
        <v>82</v>
      </c>
      <c r="W118" s="85">
        <f t="shared" si="11"/>
        <v>7.9150579150579145E-2</v>
      </c>
      <c r="X118" s="5"/>
      <c r="Y118" s="76"/>
      <c r="Z118" s="76"/>
      <c r="AA118" s="76"/>
      <c r="AB118" s="76"/>
      <c r="AC118" s="59"/>
      <c r="AJ118" s="13"/>
    </row>
    <row r="119" spans="1:36" ht="26.25" customHeight="1" x14ac:dyDescent="0.3">
      <c r="A119" s="3"/>
      <c r="B119" s="3" t="s">
        <v>232</v>
      </c>
      <c r="C119" s="5">
        <v>143.76</v>
      </c>
      <c r="D119" s="5">
        <v>491</v>
      </c>
      <c r="E119" s="5">
        <v>491</v>
      </c>
      <c r="F119" s="23">
        <f t="shared" si="10"/>
        <v>3.4154145798553146</v>
      </c>
      <c r="G119" s="8">
        <v>34</v>
      </c>
      <c r="H119" s="85">
        <v>6.9246435845213852E-2</v>
      </c>
      <c r="I119" s="5"/>
      <c r="J119" s="76"/>
      <c r="K119" s="76"/>
      <c r="L119" s="7"/>
      <c r="M119" s="7"/>
      <c r="N119" s="76">
        <v>11</v>
      </c>
      <c r="O119" s="76">
        <v>2</v>
      </c>
      <c r="P119" s="76">
        <v>0</v>
      </c>
      <c r="Q119" s="76">
        <v>7</v>
      </c>
      <c r="R119" s="76">
        <v>2</v>
      </c>
      <c r="S119" s="85">
        <f t="shared" si="16"/>
        <v>0.3235294117647059</v>
      </c>
      <c r="T119" s="5">
        <v>34</v>
      </c>
      <c r="U119" s="94" t="s">
        <v>160</v>
      </c>
      <c r="V119" s="5">
        <v>34</v>
      </c>
      <c r="W119" s="85">
        <f t="shared" si="11"/>
        <v>6.9246435845213852E-2</v>
      </c>
      <c r="X119" s="5"/>
      <c r="Y119" s="76"/>
      <c r="Z119" s="76"/>
      <c r="AA119" s="76"/>
      <c r="AB119" s="76"/>
      <c r="AC119" s="59"/>
      <c r="AJ119" s="13"/>
    </row>
    <row r="120" spans="1:36" ht="33" customHeight="1" x14ac:dyDescent="0.3">
      <c r="A120" s="3">
        <v>14</v>
      </c>
      <c r="B120" s="3" t="s">
        <v>171</v>
      </c>
      <c r="C120" s="5">
        <v>46.9</v>
      </c>
      <c r="D120" s="5">
        <v>247</v>
      </c>
      <c r="E120" s="5">
        <v>247</v>
      </c>
      <c r="F120" s="23">
        <f t="shared" si="10"/>
        <v>5.2665245202558637</v>
      </c>
      <c r="G120" s="8">
        <v>16</v>
      </c>
      <c r="H120" s="85">
        <v>6.4777327935222673E-2</v>
      </c>
      <c r="I120" s="5"/>
      <c r="J120" s="5"/>
      <c r="K120" s="5"/>
      <c r="L120" s="7"/>
      <c r="M120" s="7"/>
      <c r="N120" s="76">
        <v>4</v>
      </c>
      <c r="O120" s="76">
        <v>0</v>
      </c>
      <c r="P120" s="76">
        <v>0</v>
      </c>
      <c r="Q120" s="76">
        <v>4</v>
      </c>
      <c r="R120" s="76">
        <v>0</v>
      </c>
      <c r="S120" s="85">
        <f t="shared" si="16"/>
        <v>0.25</v>
      </c>
      <c r="T120" s="5">
        <v>19</v>
      </c>
      <c r="U120" s="94" t="s">
        <v>163</v>
      </c>
      <c r="V120" s="5">
        <v>16</v>
      </c>
      <c r="W120" s="85">
        <f t="shared" si="11"/>
        <v>6.4777327935222673E-2</v>
      </c>
      <c r="X120" s="5"/>
      <c r="Y120" s="5"/>
      <c r="Z120" s="5"/>
      <c r="AA120" s="5"/>
      <c r="AB120" s="5"/>
      <c r="AC120" s="59"/>
      <c r="AJ120" s="13"/>
    </row>
    <row r="121" spans="1:36" ht="30" customHeight="1" x14ac:dyDescent="0.3">
      <c r="A121" s="3">
        <v>15</v>
      </c>
      <c r="B121" s="3" t="s">
        <v>144</v>
      </c>
      <c r="C121" s="5"/>
      <c r="D121" s="25"/>
      <c r="E121" s="5"/>
      <c r="F121" s="23"/>
      <c r="G121" s="8"/>
      <c r="H121" s="85"/>
      <c r="I121" s="5"/>
      <c r="J121" s="76"/>
      <c r="K121" s="76"/>
      <c r="L121" s="7"/>
      <c r="M121" s="7"/>
      <c r="N121" s="76"/>
      <c r="O121" s="76"/>
      <c r="P121" s="76"/>
      <c r="Q121" s="76"/>
      <c r="R121" s="76"/>
      <c r="S121" s="85"/>
      <c r="T121" s="5"/>
      <c r="U121" s="94"/>
      <c r="V121" s="5"/>
      <c r="W121" s="85"/>
      <c r="X121" s="5"/>
      <c r="Y121" s="76"/>
      <c r="Z121" s="76"/>
      <c r="AA121" s="76"/>
      <c r="AB121" s="76"/>
      <c r="AC121" s="59"/>
      <c r="AJ121" s="13"/>
    </row>
    <row r="122" spans="1:36" x14ac:dyDescent="0.3">
      <c r="A122" s="3"/>
      <c r="B122" s="3" t="s">
        <v>233</v>
      </c>
      <c r="C122" s="5">
        <v>63.25</v>
      </c>
      <c r="D122" s="25">
        <v>224</v>
      </c>
      <c r="E122" s="5">
        <v>224</v>
      </c>
      <c r="F122" s="23">
        <f t="shared" si="10"/>
        <v>3.541501976284585</v>
      </c>
      <c r="G122" s="8">
        <v>15</v>
      </c>
      <c r="H122" s="85">
        <v>6.6964285714285712E-2</v>
      </c>
      <c r="I122" s="5"/>
      <c r="J122" s="76"/>
      <c r="K122" s="76"/>
      <c r="L122" s="7"/>
      <c r="M122" s="7"/>
      <c r="N122" s="76">
        <v>11</v>
      </c>
      <c r="O122" s="76">
        <v>1</v>
      </c>
      <c r="P122" s="76">
        <v>0</v>
      </c>
      <c r="Q122" s="76">
        <v>10</v>
      </c>
      <c r="R122" s="76">
        <v>0</v>
      </c>
      <c r="S122" s="85">
        <f t="shared" si="16"/>
        <v>0.73333333333333328</v>
      </c>
      <c r="T122" s="5">
        <v>15</v>
      </c>
      <c r="U122" s="94" t="s">
        <v>160</v>
      </c>
      <c r="V122" s="5">
        <v>15</v>
      </c>
      <c r="W122" s="85">
        <f t="shared" si="11"/>
        <v>6.6964285714285712E-2</v>
      </c>
      <c r="X122" s="5"/>
      <c r="Y122" s="76"/>
      <c r="Z122" s="76"/>
      <c r="AA122" s="76"/>
      <c r="AB122" s="76"/>
      <c r="AC122" s="59"/>
      <c r="AJ122" s="13"/>
    </row>
    <row r="123" spans="1:36" x14ac:dyDescent="0.3">
      <c r="A123" s="3"/>
      <c r="B123" s="3" t="s">
        <v>234</v>
      </c>
      <c r="C123" s="50">
        <v>178</v>
      </c>
      <c r="D123" s="25">
        <v>755</v>
      </c>
      <c r="E123" s="5">
        <v>755</v>
      </c>
      <c r="F123" s="23">
        <f t="shared" si="10"/>
        <v>4.2415730337078648</v>
      </c>
      <c r="G123" s="8">
        <v>60</v>
      </c>
      <c r="H123" s="85">
        <v>7.9470198675496692E-2</v>
      </c>
      <c r="I123" s="5"/>
      <c r="J123" s="76"/>
      <c r="K123" s="76"/>
      <c r="L123" s="7"/>
      <c r="M123" s="7"/>
      <c r="N123" s="76">
        <v>17</v>
      </c>
      <c r="O123" s="76">
        <v>2</v>
      </c>
      <c r="P123" s="76">
        <v>0</v>
      </c>
      <c r="Q123" s="76">
        <v>15</v>
      </c>
      <c r="R123" s="76">
        <v>0</v>
      </c>
      <c r="S123" s="85">
        <f t="shared" si="16"/>
        <v>0.28333333333333333</v>
      </c>
      <c r="T123" s="5">
        <v>60</v>
      </c>
      <c r="U123" s="94" t="s">
        <v>163</v>
      </c>
      <c r="V123" s="5">
        <v>60</v>
      </c>
      <c r="W123" s="85">
        <f t="shared" si="11"/>
        <v>7.9470198675496692E-2</v>
      </c>
      <c r="X123" s="5"/>
      <c r="Y123" s="76"/>
      <c r="Z123" s="76"/>
      <c r="AA123" s="76"/>
      <c r="AB123" s="76"/>
      <c r="AC123" s="59"/>
      <c r="AJ123" s="13"/>
    </row>
    <row r="124" spans="1:36" x14ac:dyDescent="0.3">
      <c r="A124" s="26">
        <v>16</v>
      </c>
      <c r="B124" s="3" t="s">
        <v>75</v>
      </c>
      <c r="C124" s="5"/>
      <c r="D124" s="25"/>
      <c r="E124" s="5"/>
      <c r="F124" s="23"/>
      <c r="G124" s="8"/>
      <c r="H124" s="85"/>
      <c r="I124" s="5"/>
      <c r="J124" s="76"/>
      <c r="K124" s="76"/>
      <c r="L124" s="7"/>
      <c r="M124" s="7"/>
      <c r="N124" s="76"/>
      <c r="O124" s="76"/>
      <c r="P124" s="76"/>
      <c r="Q124" s="76"/>
      <c r="R124" s="76"/>
      <c r="S124" s="85"/>
      <c r="T124" s="5">
        <v>0</v>
      </c>
      <c r="U124" s="94"/>
      <c r="V124" s="5"/>
      <c r="W124" s="85"/>
      <c r="X124" s="5"/>
      <c r="Y124" s="76"/>
      <c r="Z124" s="76"/>
      <c r="AA124" s="76"/>
      <c r="AB124" s="76"/>
      <c r="AC124" s="59"/>
      <c r="AJ124" s="13"/>
    </row>
    <row r="125" spans="1:36" x14ac:dyDescent="0.3">
      <c r="A125" s="26"/>
      <c r="B125" s="3" t="s">
        <v>235</v>
      </c>
      <c r="C125" s="5">
        <v>59.66</v>
      </c>
      <c r="D125" s="25">
        <v>124</v>
      </c>
      <c r="E125" s="5">
        <v>124</v>
      </c>
      <c r="F125" s="23">
        <f t="shared" si="10"/>
        <v>2.078444518940664</v>
      </c>
      <c r="G125" s="8">
        <v>6</v>
      </c>
      <c r="H125" s="85">
        <v>4.8387096774193547E-2</v>
      </c>
      <c r="I125" s="5"/>
      <c r="J125" s="76"/>
      <c r="K125" s="76"/>
      <c r="L125" s="7"/>
      <c r="M125" s="7"/>
      <c r="N125" s="76">
        <v>0</v>
      </c>
      <c r="O125" s="76">
        <v>0</v>
      </c>
      <c r="P125" s="76">
        <v>0</v>
      </c>
      <c r="Q125" s="76">
        <v>0</v>
      </c>
      <c r="R125" s="76">
        <v>0</v>
      </c>
      <c r="S125" s="85">
        <v>0</v>
      </c>
      <c r="T125" s="5">
        <v>8</v>
      </c>
      <c r="U125" s="94" t="s">
        <v>160</v>
      </c>
      <c r="V125" s="5">
        <v>6</v>
      </c>
      <c r="W125" s="85">
        <f t="shared" si="11"/>
        <v>4.8387096774193547E-2</v>
      </c>
      <c r="X125" s="5"/>
      <c r="Y125" s="76"/>
      <c r="Z125" s="76"/>
      <c r="AA125" s="76"/>
      <c r="AB125" s="76"/>
      <c r="AC125" s="59"/>
      <c r="AJ125" s="13"/>
    </row>
    <row r="126" spans="1:36" ht="19.5" customHeight="1" x14ac:dyDescent="0.3">
      <c r="A126" s="3">
        <v>17</v>
      </c>
      <c r="B126" s="3" t="s">
        <v>183</v>
      </c>
      <c r="C126" s="5">
        <v>14.08</v>
      </c>
      <c r="D126" s="25">
        <v>13</v>
      </c>
      <c r="E126" s="5">
        <v>13</v>
      </c>
      <c r="F126" s="23">
        <f t="shared" si="10"/>
        <v>0.92329545454545459</v>
      </c>
      <c r="G126" s="8">
        <v>0</v>
      </c>
      <c r="H126" s="85">
        <v>0</v>
      </c>
      <c r="I126" s="5">
        <v>0</v>
      </c>
      <c r="J126" s="76"/>
      <c r="K126" s="76"/>
      <c r="L126" s="5"/>
      <c r="M126" s="5"/>
      <c r="N126" s="76">
        <v>0</v>
      </c>
      <c r="O126" s="76">
        <v>0</v>
      </c>
      <c r="P126" s="76">
        <v>0</v>
      </c>
      <c r="Q126" s="76">
        <v>0</v>
      </c>
      <c r="R126" s="76">
        <v>0</v>
      </c>
      <c r="S126" s="85">
        <v>0</v>
      </c>
      <c r="T126" s="5">
        <v>0</v>
      </c>
      <c r="U126" s="94">
        <v>0</v>
      </c>
      <c r="V126" s="5">
        <v>0</v>
      </c>
      <c r="W126" s="85">
        <f t="shared" si="11"/>
        <v>0</v>
      </c>
      <c r="X126" s="5">
        <v>0</v>
      </c>
      <c r="Y126" s="76">
        <v>0</v>
      </c>
      <c r="Z126" s="76">
        <v>0</v>
      </c>
      <c r="AA126" s="76">
        <v>0</v>
      </c>
      <c r="AB126" s="76">
        <v>0</v>
      </c>
      <c r="AC126" s="59"/>
      <c r="AJ126" s="13"/>
    </row>
    <row r="127" spans="1:36" ht="19.5" customHeight="1" x14ac:dyDescent="0.3">
      <c r="A127" s="3">
        <v>18</v>
      </c>
      <c r="B127" s="3" t="s">
        <v>184</v>
      </c>
      <c r="C127" s="5">
        <v>68.180000000000007</v>
      </c>
      <c r="D127" s="25">
        <v>172</v>
      </c>
      <c r="E127" s="5">
        <v>172</v>
      </c>
      <c r="F127" s="23">
        <f t="shared" si="10"/>
        <v>2.5227339395717219</v>
      </c>
      <c r="G127" s="8">
        <v>12</v>
      </c>
      <c r="H127" s="85">
        <v>6.9767441860465115E-2</v>
      </c>
      <c r="I127" s="5">
        <v>6</v>
      </c>
      <c r="J127" s="76"/>
      <c r="K127" s="76"/>
      <c r="L127" s="5"/>
      <c r="M127" s="5"/>
      <c r="N127" s="76">
        <v>1</v>
      </c>
      <c r="O127" s="76">
        <v>0</v>
      </c>
      <c r="P127" s="76">
        <v>0</v>
      </c>
      <c r="Q127" s="76">
        <v>1</v>
      </c>
      <c r="R127" s="76">
        <v>0</v>
      </c>
      <c r="S127" s="85">
        <v>0</v>
      </c>
      <c r="T127" s="5">
        <v>12</v>
      </c>
      <c r="U127" s="94" t="s">
        <v>160</v>
      </c>
      <c r="V127" s="5">
        <v>12</v>
      </c>
      <c r="W127" s="85">
        <f t="shared" si="11"/>
        <v>6.9767441860465115E-2</v>
      </c>
      <c r="X127" s="5">
        <v>6</v>
      </c>
      <c r="Y127" s="76">
        <v>0</v>
      </c>
      <c r="Z127" s="76">
        <v>1</v>
      </c>
      <c r="AA127" s="76">
        <v>8</v>
      </c>
      <c r="AB127" s="76">
        <v>3</v>
      </c>
      <c r="AC127" s="59"/>
      <c r="AJ127" s="13"/>
    </row>
    <row r="128" spans="1:36" ht="27" customHeight="1" x14ac:dyDescent="0.3">
      <c r="A128" s="3">
        <v>19</v>
      </c>
      <c r="B128" s="3" t="s">
        <v>185</v>
      </c>
      <c r="C128" s="5">
        <v>32.47</v>
      </c>
      <c r="D128" s="25">
        <v>55</v>
      </c>
      <c r="E128" s="5">
        <v>55</v>
      </c>
      <c r="F128" s="23">
        <f t="shared" si="10"/>
        <v>1.6938712657838004</v>
      </c>
      <c r="G128" s="8">
        <v>2</v>
      </c>
      <c r="H128" s="85">
        <v>3.6363636363636362E-2</v>
      </c>
      <c r="I128" s="5">
        <v>0</v>
      </c>
      <c r="J128" s="76"/>
      <c r="K128" s="76"/>
      <c r="L128" s="5"/>
      <c r="M128" s="5"/>
      <c r="N128" s="76">
        <v>0</v>
      </c>
      <c r="O128" s="76">
        <v>0</v>
      </c>
      <c r="P128" s="76">
        <v>0</v>
      </c>
      <c r="Q128" s="76">
        <v>0</v>
      </c>
      <c r="R128" s="76">
        <v>0</v>
      </c>
      <c r="S128" s="85">
        <v>0</v>
      </c>
      <c r="T128" s="5">
        <v>2</v>
      </c>
      <c r="U128" s="94" t="s">
        <v>161</v>
      </c>
      <c r="V128" s="5">
        <v>2</v>
      </c>
      <c r="W128" s="85">
        <f t="shared" si="11"/>
        <v>3.6363636363636362E-2</v>
      </c>
      <c r="X128" s="5">
        <v>0</v>
      </c>
      <c r="Y128" s="76">
        <v>0</v>
      </c>
      <c r="Z128" s="76">
        <v>0</v>
      </c>
      <c r="AA128" s="76">
        <v>1</v>
      </c>
      <c r="AB128" s="76">
        <v>1</v>
      </c>
      <c r="AC128" s="59"/>
      <c r="AJ128" s="13"/>
    </row>
    <row r="129" spans="1:36" ht="88.5" customHeight="1" x14ac:dyDescent="0.3">
      <c r="A129" s="26">
        <v>20</v>
      </c>
      <c r="B129" s="40" t="s">
        <v>153</v>
      </c>
      <c r="C129" s="5"/>
      <c r="D129" s="5"/>
      <c r="E129" s="5"/>
      <c r="F129" s="23"/>
      <c r="G129" s="8"/>
      <c r="H129" s="85"/>
      <c r="I129" s="5"/>
      <c r="J129" s="76"/>
      <c r="K129" s="76"/>
      <c r="L129" s="76"/>
      <c r="M129" s="76"/>
      <c r="N129" s="76"/>
      <c r="O129" s="76"/>
      <c r="P129" s="76"/>
      <c r="Q129" s="76"/>
      <c r="R129" s="76"/>
      <c r="S129" s="85"/>
      <c r="T129" s="5"/>
      <c r="U129" s="94"/>
      <c r="V129" s="5"/>
      <c r="W129" s="85"/>
      <c r="X129" s="5"/>
      <c r="Y129" s="76"/>
      <c r="Z129" s="76"/>
      <c r="AA129" s="76"/>
      <c r="AB129" s="76"/>
      <c r="AC129" s="59"/>
      <c r="AJ129" s="13"/>
    </row>
    <row r="130" spans="1:36" s="33" customFormat="1" ht="42" customHeight="1" x14ac:dyDescent="0.25">
      <c r="A130" s="113" t="s">
        <v>76</v>
      </c>
      <c r="B130" s="114"/>
      <c r="C130" s="53">
        <f>SUM(C128,C127,C126,C125,C123,C122,C120,C119,C118,C116,C114,C113,C111,C110,C109,C108,C106,C105,C103,C102,C100,C98,C96)</f>
        <v>2778.59</v>
      </c>
      <c r="D130" s="31">
        <v>9369</v>
      </c>
      <c r="E130" s="31">
        <f>SUM(E96:E128)</f>
        <v>9369</v>
      </c>
      <c r="F130" s="68">
        <f t="shared" si="10"/>
        <v>3.3718540698699697</v>
      </c>
      <c r="G130" s="24">
        <f>SUM(G96:G129)</f>
        <v>689</v>
      </c>
      <c r="H130" s="88">
        <v>7.3540399188814179E-2</v>
      </c>
      <c r="I130" s="31">
        <f>SUM(I96:I129)</f>
        <v>6</v>
      </c>
      <c r="J130" s="31">
        <v>3</v>
      </c>
      <c r="K130" s="31">
        <v>3</v>
      </c>
      <c r="L130" s="32">
        <f t="shared" ref="L130:R130" si="23">SUM(L96:L129)</f>
        <v>0</v>
      </c>
      <c r="M130" s="32">
        <f t="shared" si="23"/>
        <v>0</v>
      </c>
      <c r="N130" s="31">
        <f t="shared" si="23"/>
        <v>169</v>
      </c>
      <c r="O130" s="31">
        <f t="shared" si="23"/>
        <v>5</v>
      </c>
      <c r="P130" s="31">
        <f t="shared" si="23"/>
        <v>0</v>
      </c>
      <c r="Q130" s="31">
        <f t="shared" si="23"/>
        <v>144</v>
      </c>
      <c r="R130" s="31">
        <f t="shared" si="23"/>
        <v>20</v>
      </c>
      <c r="S130" s="88">
        <f t="shared" si="16"/>
        <v>0.24528301886792453</v>
      </c>
      <c r="T130" s="31">
        <v>695</v>
      </c>
      <c r="U130" s="95">
        <f>T130/E130</f>
        <v>7.4180809051126048E-2</v>
      </c>
      <c r="V130" s="31">
        <f>SUM(V96:V129)</f>
        <v>689</v>
      </c>
      <c r="W130" s="88">
        <f t="shared" si="11"/>
        <v>7.3540399188814179E-2</v>
      </c>
      <c r="X130" s="31">
        <f t="shared" ref="X130:AB130" si="24">SUM(X96:X129)</f>
        <v>6</v>
      </c>
      <c r="Y130" s="31">
        <f t="shared" si="24"/>
        <v>0</v>
      </c>
      <c r="Z130" s="31">
        <f t="shared" si="24"/>
        <v>1</v>
      </c>
      <c r="AA130" s="31">
        <f t="shared" si="24"/>
        <v>9</v>
      </c>
      <c r="AB130" s="31">
        <f t="shared" si="24"/>
        <v>4</v>
      </c>
      <c r="AC130" s="61"/>
      <c r="AJ130" s="34"/>
    </row>
    <row r="131" spans="1:36" ht="25.5" customHeight="1" x14ac:dyDescent="0.3">
      <c r="A131" s="118" t="s">
        <v>77</v>
      </c>
      <c r="B131" s="118"/>
      <c r="C131" s="5"/>
      <c r="D131" s="5"/>
      <c r="E131" s="76"/>
      <c r="F131" s="23"/>
      <c r="G131" s="8"/>
      <c r="H131" s="85"/>
      <c r="I131" s="5"/>
      <c r="J131" s="76"/>
      <c r="K131" s="76"/>
      <c r="L131" s="5"/>
      <c r="M131" s="5"/>
      <c r="N131" s="76"/>
      <c r="O131" s="76"/>
      <c r="P131" s="76"/>
      <c r="Q131" s="76"/>
      <c r="R131" s="76"/>
      <c r="S131" s="85"/>
      <c r="T131" s="5"/>
      <c r="U131" s="94"/>
      <c r="V131" s="5"/>
      <c r="W131" s="85"/>
      <c r="X131" s="5"/>
      <c r="Y131" s="76"/>
      <c r="Z131" s="76"/>
      <c r="AA131" s="76"/>
      <c r="AB131" s="76"/>
      <c r="AC131" s="59"/>
      <c r="AJ131" s="13"/>
    </row>
    <row r="132" spans="1:36" x14ac:dyDescent="0.3">
      <c r="A132" s="3">
        <v>1</v>
      </c>
      <c r="B132" s="3" t="s">
        <v>78</v>
      </c>
      <c r="C132" s="5">
        <v>78.510000000000005</v>
      </c>
      <c r="D132" s="5">
        <v>39</v>
      </c>
      <c r="E132" s="76">
        <v>39</v>
      </c>
      <c r="F132" s="23">
        <f t="shared" si="10"/>
        <v>0.49675200611387083</v>
      </c>
      <c r="G132" s="8">
        <v>1</v>
      </c>
      <c r="H132" s="85">
        <v>2.564102564102564E-2</v>
      </c>
      <c r="I132" s="5">
        <v>1</v>
      </c>
      <c r="J132" s="76"/>
      <c r="K132" s="76"/>
      <c r="L132" s="76"/>
      <c r="M132" s="76"/>
      <c r="N132" s="76">
        <v>0</v>
      </c>
      <c r="O132" s="76">
        <v>0</v>
      </c>
      <c r="P132" s="76">
        <v>0</v>
      </c>
      <c r="Q132" s="76">
        <v>0</v>
      </c>
      <c r="R132" s="76">
        <v>0</v>
      </c>
      <c r="S132" s="85">
        <v>0</v>
      </c>
      <c r="T132" s="5">
        <v>1</v>
      </c>
      <c r="U132" s="94" t="s">
        <v>159</v>
      </c>
      <c r="V132" s="5">
        <v>1</v>
      </c>
      <c r="W132" s="85">
        <f t="shared" si="11"/>
        <v>2.564102564102564E-2</v>
      </c>
      <c r="X132" s="5">
        <v>1</v>
      </c>
      <c r="Y132" s="76"/>
      <c r="Z132" s="76"/>
      <c r="AA132" s="76"/>
      <c r="AB132" s="76">
        <v>1</v>
      </c>
      <c r="AC132" s="59"/>
      <c r="AJ132" s="13"/>
    </row>
    <row r="133" spans="1:36" x14ac:dyDescent="0.3">
      <c r="A133" s="3">
        <v>2</v>
      </c>
      <c r="B133" s="3" t="s">
        <v>79</v>
      </c>
      <c r="C133" s="5"/>
      <c r="D133" s="25"/>
      <c r="E133" s="76"/>
      <c r="F133" s="23"/>
      <c r="G133" s="8"/>
      <c r="H133" s="85"/>
      <c r="I133" s="5"/>
      <c r="J133" s="76"/>
      <c r="K133" s="76"/>
      <c r="L133" s="76"/>
      <c r="M133" s="76"/>
      <c r="N133" s="76"/>
      <c r="O133" s="76"/>
      <c r="P133" s="76"/>
      <c r="Q133" s="76"/>
      <c r="R133" s="76"/>
      <c r="S133" s="85"/>
      <c r="T133" s="5"/>
      <c r="U133" s="94"/>
      <c r="V133" s="5"/>
      <c r="W133" s="85"/>
      <c r="X133" s="5"/>
      <c r="Y133" s="76"/>
      <c r="Z133" s="76"/>
      <c r="AA133" s="76"/>
      <c r="AB133" s="76"/>
      <c r="AC133" s="59"/>
      <c r="AJ133" s="13"/>
    </row>
    <row r="134" spans="1:36" ht="26.25" customHeight="1" x14ac:dyDescent="0.3">
      <c r="A134" s="3"/>
      <c r="B134" s="3" t="s">
        <v>236</v>
      </c>
      <c r="C134" s="5">
        <v>121.45</v>
      </c>
      <c r="D134" s="25">
        <v>128</v>
      </c>
      <c r="E134" s="76">
        <v>128</v>
      </c>
      <c r="F134" s="23">
        <f t="shared" si="10"/>
        <v>1.0539316591189789</v>
      </c>
      <c r="G134" s="8">
        <v>6</v>
      </c>
      <c r="H134" s="85">
        <v>4.6875E-2</v>
      </c>
      <c r="I134" s="5"/>
      <c r="J134" s="76"/>
      <c r="K134" s="76"/>
      <c r="L134" s="7"/>
      <c r="M134" s="7"/>
      <c r="N134" s="76">
        <v>2</v>
      </c>
      <c r="O134" s="76">
        <v>0</v>
      </c>
      <c r="P134" s="76">
        <v>0</v>
      </c>
      <c r="Q134" s="76">
        <v>2</v>
      </c>
      <c r="R134" s="76">
        <v>0</v>
      </c>
      <c r="S134" s="85">
        <f t="shared" si="16"/>
        <v>0.33333333333333331</v>
      </c>
      <c r="T134" s="5">
        <v>6</v>
      </c>
      <c r="U134" s="94" t="s">
        <v>161</v>
      </c>
      <c r="V134" s="5">
        <v>6</v>
      </c>
      <c r="W134" s="85">
        <f t="shared" si="11"/>
        <v>4.6875E-2</v>
      </c>
      <c r="X134" s="5"/>
      <c r="Y134" s="76"/>
      <c r="Z134" s="76"/>
      <c r="AA134" s="76"/>
      <c r="AB134" s="76"/>
      <c r="AC134" s="59"/>
      <c r="AJ134" s="13"/>
    </row>
    <row r="135" spans="1:36" ht="24.75" customHeight="1" x14ac:dyDescent="0.3">
      <c r="A135" s="3">
        <v>3</v>
      </c>
      <c r="B135" s="3" t="s">
        <v>80</v>
      </c>
      <c r="C135" s="5"/>
      <c r="D135" s="25"/>
      <c r="E135" s="76"/>
      <c r="F135" s="23"/>
      <c r="G135" s="8"/>
      <c r="H135" s="85"/>
      <c r="I135" s="5"/>
      <c r="J135" s="76"/>
      <c r="K135" s="76"/>
      <c r="L135" s="7"/>
      <c r="M135" s="7"/>
      <c r="N135" s="76"/>
      <c r="O135" s="76"/>
      <c r="P135" s="76"/>
      <c r="Q135" s="76"/>
      <c r="R135" s="76"/>
      <c r="S135" s="85"/>
      <c r="T135" s="5"/>
      <c r="U135" s="94"/>
      <c r="V135" s="5"/>
      <c r="W135" s="85"/>
      <c r="X135" s="5"/>
      <c r="Y135" s="76"/>
      <c r="Z135" s="76"/>
      <c r="AA135" s="76"/>
      <c r="AB135" s="76"/>
      <c r="AC135" s="59"/>
      <c r="AJ135" s="13"/>
    </row>
    <row r="136" spans="1:36" ht="25.5" customHeight="1" x14ac:dyDescent="0.3">
      <c r="A136" s="3"/>
      <c r="B136" s="3" t="s">
        <v>237</v>
      </c>
      <c r="C136" s="5">
        <v>27.63</v>
      </c>
      <c r="D136" s="25">
        <v>49</v>
      </c>
      <c r="E136" s="76">
        <v>49</v>
      </c>
      <c r="F136" s="23">
        <f t="shared" si="10"/>
        <v>1.7734346724574739</v>
      </c>
      <c r="G136" s="8">
        <v>2</v>
      </c>
      <c r="H136" s="85">
        <v>4.0816326530612242E-2</v>
      </c>
      <c r="I136" s="5"/>
      <c r="J136" s="76"/>
      <c r="K136" s="76"/>
      <c r="L136" s="7"/>
      <c r="M136" s="7"/>
      <c r="N136" s="76">
        <v>0</v>
      </c>
      <c r="O136" s="76">
        <v>0</v>
      </c>
      <c r="P136" s="76">
        <v>0</v>
      </c>
      <c r="Q136" s="76">
        <v>0</v>
      </c>
      <c r="R136" s="76">
        <v>0</v>
      </c>
      <c r="S136" s="85">
        <f t="shared" si="16"/>
        <v>0</v>
      </c>
      <c r="T136" s="5">
        <v>2</v>
      </c>
      <c r="U136" s="94" t="s">
        <v>161</v>
      </c>
      <c r="V136" s="5">
        <v>2</v>
      </c>
      <c r="W136" s="85">
        <f t="shared" si="11"/>
        <v>4.0816326530612242E-2</v>
      </c>
      <c r="X136" s="5"/>
      <c r="Y136" s="76"/>
      <c r="Z136" s="76"/>
      <c r="AA136" s="76"/>
      <c r="AB136" s="76"/>
      <c r="AC136" s="59"/>
      <c r="AJ136" s="13"/>
    </row>
    <row r="137" spans="1:36" ht="25.5" customHeight="1" x14ac:dyDescent="0.3">
      <c r="A137" s="3">
        <v>4</v>
      </c>
      <c r="B137" s="3" t="s">
        <v>309</v>
      </c>
      <c r="C137" s="5"/>
      <c r="D137" s="25"/>
      <c r="E137" s="76"/>
      <c r="F137" s="23"/>
      <c r="G137" s="8"/>
      <c r="H137" s="85"/>
      <c r="I137" s="5"/>
      <c r="J137" s="76"/>
      <c r="K137" s="76"/>
      <c r="L137" s="7"/>
      <c r="M137" s="7"/>
      <c r="N137" s="76"/>
      <c r="O137" s="76"/>
      <c r="P137" s="76"/>
      <c r="Q137" s="76"/>
      <c r="R137" s="76"/>
      <c r="S137" s="85"/>
      <c r="T137" s="5"/>
      <c r="U137" s="94"/>
      <c r="V137" s="5"/>
      <c r="W137" s="85"/>
      <c r="X137" s="5"/>
      <c r="Y137" s="76"/>
      <c r="Z137" s="76"/>
      <c r="AA137" s="76"/>
      <c r="AB137" s="76"/>
      <c r="AC137" s="59"/>
      <c r="AJ137" s="13"/>
    </row>
    <row r="138" spans="1:36" ht="38.25" customHeight="1" x14ac:dyDescent="0.3">
      <c r="A138" s="3"/>
      <c r="B138" s="3" t="s">
        <v>310</v>
      </c>
      <c r="C138" s="5">
        <v>9.34</v>
      </c>
      <c r="D138" s="5">
        <v>0</v>
      </c>
      <c r="E138" s="76">
        <v>0</v>
      </c>
      <c r="F138" s="23">
        <f t="shared" si="10"/>
        <v>0</v>
      </c>
      <c r="G138" s="8">
        <v>0</v>
      </c>
      <c r="H138" s="85">
        <v>0</v>
      </c>
      <c r="I138" s="5"/>
      <c r="J138" s="76"/>
      <c r="K138" s="76"/>
      <c r="L138" s="76"/>
      <c r="M138" s="76"/>
      <c r="N138" s="76">
        <v>0</v>
      </c>
      <c r="O138" s="76">
        <v>0</v>
      </c>
      <c r="P138" s="76">
        <v>0</v>
      </c>
      <c r="Q138" s="76">
        <v>0</v>
      </c>
      <c r="R138" s="76">
        <v>0</v>
      </c>
      <c r="S138" s="85">
        <v>0</v>
      </c>
      <c r="T138" s="5">
        <v>0</v>
      </c>
      <c r="U138" s="94" t="s">
        <v>159</v>
      </c>
      <c r="V138" s="5">
        <v>0</v>
      </c>
      <c r="W138" s="85">
        <v>0</v>
      </c>
      <c r="X138" s="5"/>
      <c r="Y138" s="76"/>
      <c r="Z138" s="76"/>
      <c r="AA138" s="76"/>
      <c r="AB138" s="76"/>
      <c r="AC138" s="59"/>
      <c r="AJ138" s="13"/>
    </row>
    <row r="139" spans="1:36" ht="24.75" customHeight="1" x14ac:dyDescent="0.3">
      <c r="A139" s="3">
        <v>5</v>
      </c>
      <c r="B139" s="3" t="s">
        <v>81</v>
      </c>
      <c r="C139" s="5"/>
      <c r="D139" s="5"/>
      <c r="E139" s="76"/>
      <c r="F139" s="23"/>
      <c r="G139" s="8"/>
      <c r="H139" s="85"/>
      <c r="I139" s="5"/>
      <c r="J139" s="76"/>
      <c r="K139" s="76"/>
      <c r="L139" s="76"/>
      <c r="M139" s="76"/>
      <c r="N139" s="76"/>
      <c r="O139" s="76"/>
      <c r="P139" s="76"/>
      <c r="Q139" s="76"/>
      <c r="R139" s="76"/>
      <c r="S139" s="85"/>
      <c r="T139" s="5"/>
      <c r="U139" s="94"/>
      <c r="V139" s="5"/>
      <c r="W139" s="85"/>
      <c r="X139" s="5"/>
      <c r="Y139" s="76"/>
      <c r="Z139" s="76"/>
      <c r="AA139" s="76"/>
      <c r="AB139" s="76"/>
      <c r="AC139" s="59"/>
      <c r="AJ139" s="13"/>
    </row>
    <row r="140" spans="1:36" ht="26.25" customHeight="1" x14ac:dyDescent="0.3">
      <c r="A140" s="3"/>
      <c r="B140" s="3" t="s">
        <v>221</v>
      </c>
      <c r="C140" s="5">
        <v>1235.28</v>
      </c>
      <c r="D140" s="5">
        <v>1539</v>
      </c>
      <c r="E140" s="5">
        <v>1539</v>
      </c>
      <c r="F140" s="23">
        <f t="shared" si="10"/>
        <v>1.245871381387216</v>
      </c>
      <c r="G140" s="8">
        <v>76</v>
      </c>
      <c r="H140" s="85">
        <v>4.9382716049382713E-2</v>
      </c>
      <c r="I140" s="5">
        <v>24</v>
      </c>
      <c r="J140" s="5"/>
      <c r="K140" s="5"/>
      <c r="L140" s="7"/>
      <c r="M140" s="7"/>
      <c r="N140" s="76">
        <v>22</v>
      </c>
      <c r="O140" s="76">
        <v>2</v>
      </c>
      <c r="P140" s="76">
        <v>0</v>
      </c>
      <c r="Q140" s="76">
        <v>14</v>
      </c>
      <c r="R140" s="76">
        <v>6</v>
      </c>
      <c r="S140" s="85">
        <f t="shared" si="16"/>
        <v>0.28947368421052633</v>
      </c>
      <c r="T140" s="5">
        <v>76</v>
      </c>
      <c r="U140" s="94" t="s">
        <v>161</v>
      </c>
      <c r="V140" s="5">
        <v>76</v>
      </c>
      <c r="W140" s="85">
        <f t="shared" si="11"/>
        <v>4.9382716049382713E-2</v>
      </c>
      <c r="X140" s="5">
        <v>24</v>
      </c>
      <c r="Y140" s="5"/>
      <c r="Z140" s="5"/>
      <c r="AA140" s="5">
        <v>19</v>
      </c>
      <c r="AB140" s="5">
        <v>5</v>
      </c>
      <c r="AC140" s="59"/>
      <c r="AJ140" s="13"/>
    </row>
    <row r="141" spans="1:36" ht="25.5" customHeight="1" x14ac:dyDescent="0.3">
      <c r="A141" s="3"/>
      <c r="B141" s="3" t="s">
        <v>222</v>
      </c>
      <c r="C141" s="5">
        <v>46.48</v>
      </c>
      <c r="D141" s="5">
        <v>69</v>
      </c>
      <c r="E141" s="5">
        <v>69</v>
      </c>
      <c r="F141" s="23">
        <f t="shared" si="10"/>
        <v>1.4845094664371774</v>
      </c>
      <c r="G141" s="8">
        <v>3</v>
      </c>
      <c r="H141" s="85">
        <v>4.3478260869565216E-2</v>
      </c>
      <c r="I141" s="5"/>
      <c r="J141" s="5"/>
      <c r="K141" s="5"/>
      <c r="L141" s="7"/>
      <c r="M141" s="7"/>
      <c r="N141" s="76">
        <v>2</v>
      </c>
      <c r="O141" s="76">
        <v>0</v>
      </c>
      <c r="P141" s="76">
        <v>0</v>
      </c>
      <c r="Q141" s="76">
        <v>1</v>
      </c>
      <c r="R141" s="76">
        <v>1</v>
      </c>
      <c r="S141" s="85">
        <f t="shared" si="16"/>
        <v>0.66666666666666663</v>
      </c>
      <c r="T141" s="5">
        <v>3</v>
      </c>
      <c r="U141" s="94" t="s">
        <v>161</v>
      </c>
      <c r="V141" s="5">
        <v>3</v>
      </c>
      <c r="W141" s="85">
        <f t="shared" si="11"/>
        <v>4.3478260869565216E-2</v>
      </c>
      <c r="X141" s="5"/>
      <c r="Y141" s="5"/>
      <c r="Z141" s="5"/>
      <c r="AA141" s="5"/>
      <c r="AB141" s="5"/>
      <c r="AC141" s="59"/>
      <c r="AJ141" s="13"/>
    </row>
    <row r="142" spans="1:36" ht="24.75" customHeight="1" x14ac:dyDescent="0.3">
      <c r="A142" s="3"/>
      <c r="B142" s="3" t="s">
        <v>238</v>
      </c>
      <c r="C142" s="5">
        <v>135.83000000000001</v>
      </c>
      <c r="D142" s="5">
        <v>168</v>
      </c>
      <c r="E142" s="5">
        <v>168</v>
      </c>
      <c r="F142" s="23">
        <f t="shared" si="10"/>
        <v>1.2368401678568799</v>
      </c>
      <c r="G142" s="8">
        <v>8</v>
      </c>
      <c r="H142" s="85">
        <v>4.7619047619047616E-2</v>
      </c>
      <c r="I142" s="5"/>
      <c r="J142" s="5"/>
      <c r="K142" s="5"/>
      <c r="L142" s="7"/>
      <c r="M142" s="7"/>
      <c r="N142" s="76">
        <v>2</v>
      </c>
      <c r="O142" s="76">
        <v>0</v>
      </c>
      <c r="P142" s="76">
        <v>0</v>
      </c>
      <c r="Q142" s="76">
        <v>0</v>
      </c>
      <c r="R142" s="76">
        <v>2</v>
      </c>
      <c r="S142" s="85">
        <f t="shared" si="16"/>
        <v>0.25</v>
      </c>
      <c r="T142" s="5">
        <v>8</v>
      </c>
      <c r="U142" s="94" t="s">
        <v>161</v>
      </c>
      <c r="V142" s="5">
        <v>8</v>
      </c>
      <c r="W142" s="85">
        <f t="shared" si="11"/>
        <v>4.7619047619047616E-2</v>
      </c>
      <c r="X142" s="5"/>
      <c r="Y142" s="5"/>
      <c r="Z142" s="5"/>
      <c r="AA142" s="5"/>
      <c r="AB142" s="5"/>
      <c r="AC142" s="59"/>
      <c r="AJ142" s="13"/>
    </row>
    <row r="143" spans="1:36" ht="26.25" customHeight="1" x14ac:dyDescent="0.3">
      <c r="A143" s="3"/>
      <c r="B143" s="3" t="s">
        <v>239</v>
      </c>
      <c r="C143" s="5">
        <v>39.729999999999997</v>
      </c>
      <c r="D143" s="5">
        <v>39</v>
      </c>
      <c r="E143" s="5">
        <v>39</v>
      </c>
      <c r="F143" s="23">
        <f t="shared" si="10"/>
        <v>0.98162597533350116</v>
      </c>
      <c r="G143" s="8">
        <v>1</v>
      </c>
      <c r="H143" s="85">
        <v>2.564102564102564E-2</v>
      </c>
      <c r="I143" s="5"/>
      <c r="J143" s="5"/>
      <c r="K143" s="5"/>
      <c r="L143" s="7"/>
      <c r="M143" s="7"/>
      <c r="N143" s="76">
        <v>0</v>
      </c>
      <c r="O143" s="76">
        <v>0</v>
      </c>
      <c r="P143" s="76">
        <v>0</v>
      </c>
      <c r="Q143" s="76">
        <v>0</v>
      </c>
      <c r="R143" s="76">
        <v>0</v>
      </c>
      <c r="S143" s="85">
        <f t="shared" si="16"/>
        <v>0</v>
      </c>
      <c r="T143" s="5">
        <v>1</v>
      </c>
      <c r="U143" s="94" t="s">
        <v>159</v>
      </c>
      <c r="V143" s="5">
        <v>1</v>
      </c>
      <c r="W143" s="85">
        <f t="shared" si="11"/>
        <v>2.564102564102564E-2</v>
      </c>
      <c r="X143" s="5"/>
      <c r="Y143" s="5"/>
      <c r="Z143" s="5"/>
      <c r="AA143" s="5"/>
      <c r="AB143" s="76"/>
      <c r="AC143" s="59"/>
      <c r="AJ143" s="13"/>
    </row>
    <row r="144" spans="1:36" ht="26.25" customHeight="1" x14ac:dyDescent="0.3">
      <c r="A144" s="3">
        <v>6</v>
      </c>
      <c r="B144" s="3" t="s">
        <v>311</v>
      </c>
      <c r="C144" s="5"/>
      <c r="D144" s="5"/>
      <c r="E144" s="5"/>
      <c r="F144" s="23"/>
      <c r="G144" s="8"/>
      <c r="H144" s="85"/>
      <c r="I144" s="5"/>
      <c r="J144" s="5"/>
      <c r="K144" s="5"/>
      <c r="L144" s="7"/>
      <c r="M144" s="7"/>
      <c r="N144" s="76"/>
      <c r="O144" s="76"/>
      <c r="P144" s="76"/>
      <c r="Q144" s="76"/>
      <c r="R144" s="76"/>
      <c r="S144" s="85"/>
      <c r="T144" s="5"/>
      <c r="U144" s="94"/>
      <c r="V144" s="5"/>
      <c r="W144" s="85"/>
      <c r="X144" s="5"/>
      <c r="Y144" s="5"/>
      <c r="Z144" s="5"/>
      <c r="AA144" s="5"/>
      <c r="AB144" s="76"/>
      <c r="AC144" s="59"/>
      <c r="AJ144" s="13"/>
    </row>
    <row r="145" spans="1:36" s="10" customFormat="1" ht="26.25" customHeight="1" x14ac:dyDescent="0.3">
      <c r="A145" s="3"/>
      <c r="B145" s="3" t="s">
        <v>312</v>
      </c>
      <c r="C145" s="5">
        <v>229.9</v>
      </c>
      <c r="D145" s="25">
        <v>489</v>
      </c>
      <c r="E145" s="76">
        <v>489</v>
      </c>
      <c r="F145" s="23">
        <f t="shared" si="10"/>
        <v>2.1270117442366248</v>
      </c>
      <c r="G145" s="8">
        <v>34</v>
      </c>
      <c r="H145" s="85">
        <v>6.9529652351738247E-2</v>
      </c>
      <c r="I145" s="5"/>
      <c r="J145" s="76"/>
      <c r="K145" s="76"/>
      <c r="L145" s="7"/>
      <c r="M145" s="7"/>
      <c r="N145" s="76">
        <v>15</v>
      </c>
      <c r="O145" s="76">
        <v>1</v>
      </c>
      <c r="P145" s="76">
        <v>0</v>
      </c>
      <c r="Q145" s="76">
        <v>10</v>
      </c>
      <c r="R145" s="76">
        <v>4</v>
      </c>
      <c r="S145" s="85">
        <f t="shared" si="16"/>
        <v>0.44117647058823528</v>
      </c>
      <c r="T145" s="5">
        <v>34</v>
      </c>
      <c r="U145" s="94" t="s">
        <v>160</v>
      </c>
      <c r="V145" s="5">
        <v>34</v>
      </c>
      <c r="W145" s="85">
        <f t="shared" si="11"/>
        <v>6.9529652351738247E-2</v>
      </c>
      <c r="X145" s="5"/>
      <c r="Y145" s="76"/>
      <c r="Z145" s="76"/>
      <c r="AA145" s="76"/>
      <c r="AB145" s="76"/>
      <c r="AC145" s="59"/>
      <c r="AJ145" s="13"/>
    </row>
    <row r="146" spans="1:36" ht="25.5" customHeight="1" x14ac:dyDescent="0.3">
      <c r="A146" s="3">
        <v>7</v>
      </c>
      <c r="B146" s="3" t="s">
        <v>82</v>
      </c>
      <c r="C146" s="5"/>
      <c r="D146" s="25"/>
      <c r="E146" s="76"/>
      <c r="F146" s="23"/>
      <c r="G146" s="8"/>
      <c r="H146" s="85"/>
      <c r="I146" s="5"/>
      <c r="J146" s="76"/>
      <c r="K146" s="76"/>
      <c r="L146" s="7"/>
      <c r="M146" s="7"/>
      <c r="N146" s="76"/>
      <c r="O146" s="76"/>
      <c r="P146" s="76"/>
      <c r="Q146" s="76"/>
      <c r="R146" s="76"/>
      <c r="S146" s="85"/>
      <c r="T146" s="5"/>
      <c r="U146" s="94"/>
      <c r="V146" s="5"/>
      <c r="W146" s="85"/>
      <c r="X146" s="5"/>
      <c r="Y146" s="76"/>
      <c r="Z146" s="76"/>
      <c r="AA146" s="76"/>
      <c r="AB146" s="76"/>
      <c r="AC146" s="59"/>
      <c r="AJ146" s="13"/>
    </row>
    <row r="147" spans="1:36" ht="27" customHeight="1" x14ac:dyDescent="0.3">
      <c r="A147" s="3"/>
      <c r="B147" s="3" t="s">
        <v>240</v>
      </c>
      <c r="C147" s="5">
        <v>72.7</v>
      </c>
      <c r="D147" s="25">
        <v>418</v>
      </c>
      <c r="E147" s="76">
        <v>418</v>
      </c>
      <c r="F147" s="23">
        <f t="shared" ref="F147:F214" si="25">E147/C147</f>
        <v>5.7496561210453914</v>
      </c>
      <c r="G147" s="8">
        <v>33</v>
      </c>
      <c r="H147" s="85">
        <v>7.8947368421052627E-2</v>
      </c>
      <c r="I147" s="5"/>
      <c r="J147" s="76"/>
      <c r="K147" s="76"/>
      <c r="L147" s="7"/>
      <c r="M147" s="7"/>
      <c r="N147" s="76">
        <v>7</v>
      </c>
      <c r="O147" s="76">
        <v>1</v>
      </c>
      <c r="P147" s="76">
        <v>0</v>
      </c>
      <c r="Q147" s="76">
        <v>6</v>
      </c>
      <c r="R147" s="76">
        <v>0</v>
      </c>
      <c r="S147" s="85">
        <f t="shared" si="16"/>
        <v>0.21212121212121213</v>
      </c>
      <c r="T147" s="5">
        <v>33</v>
      </c>
      <c r="U147" s="94" t="s">
        <v>163</v>
      </c>
      <c r="V147" s="5">
        <v>33</v>
      </c>
      <c r="W147" s="85">
        <f t="shared" ref="W147:W213" si="26">V147/E147</f>
        <v>7.8947368421052627E-2</v>
      </c>
      <c r="X147" s="5"/>
      <c r="Y147" s="76"/>
      <c r="Z147" s="76"/>
      <c r="AA147" s="76"/>
      <c r="AB147" s="76"/>
      <c r="AC147" s="59"/>
      <c r="AJ147" s="13"/>
    </row>
    <row r="148" spans="1:36" ht="26.25" customHeight="1" x14ac:dyDescent="0.3">
      <c r="A148" s="3"/>
      <c r="B148" s="3" t="s">
        <v>241</v>
      </c>
      <c r="C148" s="5">
        <v>36.79</v>
      </c>
      <c r="D148" s="25">
        <v>66</v>
      </c>
      <c r="E148" s="76">
        <v>66</v>
      </c>
      <c r="F148" s="23">
        <f t="shared" si="25"/>
        <v>1.7939657515629248</v>
      </c>
      <c r="G148" s="8">
        <v>3</v>
      </c>
      <c r="H148" s="85">
        <v>4.5454545454545456E-2</v>
      </c>
      <c r="I148" s="5"/>
      <c r="J148" s="76"/>
      <c r="K148" s="76"/>
      <c r="L148" s="7"/>
      <c r="M148" s="7"/>
      <c r="N148" s="76">
        <v>0</v>
      </c>
      <c r="O148" s="76">
        <v>0</v>
      </c>
      <c r="P148" s="76">
        <v>0</v>
      </c>
      <c r="Q148" s="76">
        <v>0</v>
      </c>
      <c r="R148" s="76">
        <v>0</v>
      </c>
      <c r="S148" s="85">
        <f t="shared" si="16"/>
        <v>0</v>
      </c>
      <c r="T148" s="5">
        <v>3</v>
      </c>
      <c r="U148" s="94" t="s">
        <v>161</v>
      </c>
      <c r="V148" s="5">
        <v>3</v>
      </c>
      <c r="W148" s="85">
        <f t="shared" si="26"/>
        <v>4.5454545454545456E-2</v>
      </c>
      <c r="X148" s="5"/>
      <c r="Y148" s="76"/>
      <c r="Z148" s="76"/>
      <c r="AA148" s="76"/>
      <c r="AB148" s="76"/>
      <c r="AC148" s="59"/>
      <c r="AJ148" s="13"/>
    </row>
    <row r="149" spans="1:36" ht="25.5" customHeight="1" x14ac:dyDescent="0.3">
      <c r="A149" s="26">
        <v>8</v>
      </c>
      <c r="B149" s="3" t="s">
        <v>83</v>
      </c>
      <c r="C149" s="5"/>
      <c r="D149" s="25"/>
      <c r="E149" s="76"/>
      <c r="F149" s="23"/>
      <c r="G149" s="8"/>
      <c r="H149" s="85"/>
      <c r="I149" s="5"/>
      <c r="J149" s="76"/>
      <c r="K149" s="76"/>
      <c r="L149" s="7"/>
      <c r="M149" s="7"/>
      <c r="N149" s="76"/>
      <c r="O149" s="76"/>
      <c r="P149" s="76"/>
      <c r="Q149" s="76"/>
      <c r="R149" s="76"/>
      <c r="S149" s="85"/>
      <c r="T149" s="5"/>
      <c r="U149" s="94"/>
      <c r="V149" s="5"/>
      <c r="W149" s="85"/>
      <c r="X149" s="5"/>
      <c r="Y149" s="76"/>
      <c r="Z149" s="76"/>
      <c r="AA149" s="76"/>
      <c r="AB149" s="76"/>
      <c r="AC149" s="59"/>
      <c r="AJ149" s="13"/>
    </row>
    <row r="150" spans="1:36" ht="29.25" customHeight="1" x14ac:dyDescent="0.3">
      <c r="A150" s="26"/>
      <c r="B150" s="3" t="s">
        <v>242</v>
      </c>
      <c r="C150" s="5">
        <v>12.66</v>
      </c>
      <c r="D150" s="25">
        <v>39</v>
      </c>
      <c r="E150" s="76">
        <v>39</v>
      </c>
      <c r="F150" s="23">
        <f t="shared" si="25"/>
        <v>3.080568720379147</v>
      </c>
      <c r="G150" s="8">
        <v>2</v>
      </c>
      <c r="H150" s="85">
        <v>5.128205128205128E-2</v>
      </c>
      <c r="I150" s="5"/>
      <c r="J150" s="76"/>
      <c r="K150" s="76"/>
      <c r="L150" s="7"/>
      <c r="M150" s="7"/>
      <c r="N150" s="76">
        <v>0</v>
      </c>
      <c r="O150" s="76">
        <v>0</v>
      </c>
      <c r="P150" s="76">
        <v>0</v>
      </c>
      <c r="Q150" s="76">
        <v>0</v>
      </c>
      <c r="R150" s="76">
        <v>0</v>
      </c>
      <c r="S150" s="85">
        <f t="shared" ref="S150:S216" si="27">N150/G150</f>
        <v>0</v>
      </c>
      <c r="T150" s="5">
        <v>2</v>
      </c>
      <c r="U150" s="94" t="s">
        <v>160</v>
      </c>
      <c r="V150" s="5">
        <v>2</v>
      </c>
      <c r="W150" s="85">
        <f t="shared" si="26"/>
        <v>5.128205128205128E-2</v>
      </c>
      <c r="X150" s="5"/>
      <c r="Y150" s="76"/>
      <c r="Z150" s="76"/>
      <c r="AA150" s="76"/>
      <c r="AB150" s="76"/>
      <c r="AC150" s="59"/>
      <c r="AJ150" s="13"/>
    </row>
    <row r="151" spans="1:36" ht="27.75" customHeight="1" x14ac:dyDescent="0.3">
      <c r="A151" s="26">
        <v>9</v>
      </c>
      <c r="B151" s="27" t="s">
        <v>148</v>
      </c>
      <c r="C151" s="5">
        <v>37.19</v>
      </c>
      <c r="D151" s="25">
        <v>77</v>
      </c>
      <c r="E151" s="76">
        <v>77</v>
      </c>
      <c r="F151" s="23">
        <f t="shared" si="25"/>
        <v>2.0704490454423232</v>
      </c>
      <c r="G151" s="8">
        <v>2</v>
      </c>
      <c r="H151" s="85">
        <v>2.5974025974025976E-2</v>
      </c>
      <c r="I151" s="5"/>
      <c r="J151" s="76"/>
      <c r="K151" s="76"/>
      <c r="L151" s="7"/>
      <c r="M151" s="7"/>
      <c r="N151" s="76">
        <v>2</v>
      </c>
      <c r="O151" s="76">
        <v>0</v>
      </c>
      <c r="P151" s="76">
        <v>0</v>
      </c>
      <c r="Q151" s="76">
        <v>1</v>
      </c>
      <c r="R151" s="76">
        <v>1</v>
      </c>
      <c r="S151" s="85">
        <f t="shared" si="27"/>
        <v>1</v>
      </c>
      <c r="T151" s="5">
        <v>5</v>
      </c>
      <c r="U151" s="94" t="s">
        <v>160</v>
      </c>
      <c r="V151" s="5">
        <v>2</v>
      </c>
      <c r="W151" s="85">
        <f t="shared" si="26"/>
        <v>2.5974025974025976E-2</v>
      </c>
      <c r="X151" s="5"/>
      <c r="Y151" s="76"/>
      <c r="Z151" s="76"/>
      <c r="AA151" s="76"/>
      <c r="AB151" s="76"/>
      <c r="AC151" s="59"/>
      <c r="AJ151" s="13"/>
    </row>
    <row r="152" spans="1:36" s="10" customFormat="1" ht="29.25" customHeight="1" x14ac:dyDescent="0.3">
      <c r="A152" s="28">
        <v>10</v>
      </c>
      <c r="B152" s="27" t="s">
        <v>186</v>
      </c>
      <c r="C152" s="5">
        <v>72.05</v>
      </c>
      <c r="D152" s="25">
        <v>0</v>
      </c>
      <c r="E152" s="76">
        <v>0</v>
      </c>
      <c r="F152" s="23">
        <f t="shared" si="25"/>
        <v>0</v>
      </c>
      <c r="G152" s="8">
        <v>0</v>
      </c>
      <c r="H152" s="85">
        <v>0</v>
      </c>
      <c r="I152" s="5">
        <v>0</v>
      </c>
      <c r="J152" s="76"/>
      <c r="K152" s="76"/>
      <c r="L152" s="7"/>
      <c r="M152" s="7"/>
      <c r="N152" s="76">
        <v>0</v>
      </c>
      <c r="O152" s="76">
        <v>0</v>
      </c>
      <c r="P152" s="76">
        <v>0</v>
      </c>
      <c r="Q152" s="76">
        <v>0</v>
      </c>
      <c r="R152" s="76">
        <v>0</v>
      </c>
      <c r="S152" s="85">
        <v>0</v>
      </c>
      <c r="T152" s="5">
        <v>0</v>
      </c>
      <c r="U152" s="94">
        <v>0</v>
      </c>
      <c r="V152" s="5">
        <v>0</v>
      </c>
      <c r="W152" s="85">
        <v>0</v>
      </c>
      <c r="X152" s="5">
        <v>0</v>
      </c>
      <c r="Y152" s="76">
        <v>0</v>
      </c>
      <c r="Z152" s="76"/>
      <c r="AA152" s="76"/>
      <c r="AB152" s="76"/>
      <c r="AC152" s="59"/>
      <c r="AJ152" s="13"/>
    </row>
    <row r="153" spans="1:36" s="10" customFormat="1" ht="24.75" customHeight="1" x14ac:dyDescent="0.3">
      <c r="A153" s="28">
        <v>11</v>
      </c>
      <c r="B153" s="27" t="s">
        <v>187</v>
      </c>
      <c r="C153" s="5">
        <v>111.64</v>
      </c>
      <c r="D153" s="25">
        <v>156</v>
      </c>
      <c r="E153" s="76">
        <v>156</v>
      </c>
      <c r="F153" s="23">
        <f t="shared" si="25"/>
        <v>1.3973486205661054</v>
      </c>
      <c r="G153" s="8">
        <v>7</v>
      </c>
      <c r="H153" s="85">
        <v>4.4871794871794872E-2</v>
      </c>
      <c r="I153" s="5">
        <v>0</v>
      </c>
      <c r="J153" s="76"/>
      <c r="K153" s="76"/>
      <c r="L153" s="7"/>
      <c r="M153" s="7"/>
      <c r="N153" s="76">
        <v>0</v>
      </c>
      <c r="O153" s="76">
        <v>0</v>
      </c>
      <c r="P153" s="76">
        <v>0</v>
      </c>
      <c r="Q153" s="76">
        <v>0</v>
      </c>
      <c r="R153" s="76">
        <v>0</v>
      </c>
      <c r="S153" s="85">
        <v>0</v>
      </c>
      <c r="T153" s="5">
        <v>7</v>
      </c>
      <c r="U153" s="94" t="s">
        <v>161</v>
      </c>
      <c r="V153" s="5">
        <v>7</v>
      </c>
      <c r="W153" s="85">
        <f t="shared" si="26"/>
        <v>4.4871794871794872E-2</v>
      </c>
      <c r="X153" s="5">
        <v>0</v>
      </c>
      <c r="Y153" s="76">
        <v>0</v>
      </c>
      <c r="Z153" s="76">
        <v>0</v>
      </c>
      <c r="AA153" s="76">
        <v>5</v>
      </c>
      <c r="AB153" s="76">
        <v>2</v>
      </c>
      <c r="AC153" s="59"/>
      <c r="AJ153" s="13"/>
    </row>
    <row r="154" spans="1:36" ht="84" customHeight="1" x14ac:dyDescent="0.3">
      <c r="A154" s="26">
        <v>12</v>
      </c>
      <c r="B154" s="3" t="s">
        <v>153</v>
      </c>
      <c r="C154" s="5"/>
      <c r="D154" s="25"/>
      <c r="E154" s="76"/>
      <c r="F154" s="23"/>
      <c r="G154" s="8"/>
      <c r="H154" s="85"/>
      <c r="I154" s="5"/>
      <c r="J154" s="76"/>
      <c r="K154" s="76"/>
      <c r="L154" s="76"/>
      <c r="M154" s="76"/>
      <c r="N154" s="76"/>
      <c r="O154" s="76"/>
      <c r="P154" s="76"/>
      <c r="Q154" s="76"/>
      <c r="R154" s="76"/>
      <c r="S154" s="85"/>
      <c r="T154" s="5"/>
      <c r="U154" s="94"/>
      <c r="V154" s="5"/>
      <c r="W154" s="85"/>
      <c r="X154" s="5"/>
      <c r="Y154" s="76"/>
      <c r="Z154" s="76"/>
      <c r="AA154" s="76"/>
      <c r="AB154" s="76"/>
      <c r="AC154" s="59"/>
      <c r="AJ154" s="13"/>
    </row>
    <row r="155" spans="1:36" s="33" customFormat="1" ht="32.1" customHeight="1" x14ac:dyDescent="0.25">
      <c r="A155" s="117" t="s">
        <v>84</v>
      </c>
      <c r="B155" s="117"/>
      <c r="C155" s="31">
        <f>SUM(C153,C152,C151,C150,C148,C147,C145,C143,C142,C141,C140,C138,C136,C134,C132)</f>
        <v>2267.1799999999998</v>
      </c>
      <c r="D155" s="31">
        <v>3276</v>
      </c>
      <c r="E155" s="31">
        <f>SUM(E132:E153)</f>
        <v>3276</v>
      </c>
      <c r="F155" s="68">
        <f t="shared" si="25"/>
        <v>1.4449668751488634</v>
      </c>
      <c r="G155" s="24">
        <f>SUM(G132:G153)</f>
        <v>178</v>
      </c>
      <c r="H155" s="88">
        <v>5.4334554334554336E-2</v>
      </c>
      <c r="I155" s="31">
        <v>25</v>
      </c>
      <c r="J155" s="31">
        <f>SUM(J132:J153)</f>
        <v>0</v>
      </c>
      <c r="K155" s="31">
        <f>SUM(K132:K153)</f>
        <v>0</v>
      </c>
      <c r="L155" s="31">
        <f>SUM(L132:L153)</f>
        <v>0</v>
      </c>
      <c r="M155" s="31">
        <f>SUM(M132:M153)</f>
        <v>0</v>
      </c>
      <c r="N155" s="31">
        <f>SUM(N132:N154)</f>
        <v>52</v>
      </c>
      <c r="O155" s="31">
        <f>SUM(O132:O154)</f>
        <v>4</v>
      </c>
      <c r="P155" s="31">
        <f>SUM(P132:P154)</f>
        <v>0</v>
      </c>
      <c r="Q155" s="31">
        <f>SUM(Q132:Q154)</f>
        <v>34</v>
      </c>
      <c r="R155" s="31">
        <f>SUM(R132:R154)</f>
        <v>14</v>
      </c>
      <c r="S155" s="88">
        <f t="shared" si="27"/>
        <v>0.29213483146067415</v>
      </c>
      <c r="T155" s="31">
        <f>SUM(T132:T153)</f>
        <v>181</v>
      </c>
      <c r="U155" s="95">
        <f>T155/E155</f>
        <v>5.5250305250305248E-2</v>
      </c>
      <c r="V155" s="31">
        <f>SUM(V132:V153)</f>
        <v>178</v>
      </c>
      <c r="W155" s="88">
        <f t="shared" si="26"/>
        <v>5.4334554334554336E-2</v>
      </c>
      <c r="X155" s="31">
        <f>SUM(X132:X153)</f>
        <v>25</v>
      </c>
      <c r="Y155" s="31">
        <f>SUM(Y132:Y153)</f>
        <v>0</v>
      </c>
      <c r="Z155" s="31">
        <f>SUM(Z132:Z153)</f>
        <v>0</v>
      </c>
      <c r="AA155" s="31">
        <f>SUM(AA132:AA153)</f>
        <v>24</v>
      </c>
      <c r="AB155" s="31">
        <f>SUM(AB132:AB153)</f>
        <v>8</v>
      </c>
      <c r="AC155" s="61"/>
      <c r="AJ155" s="34"/>
    </row>
    <row r="156" spans="1:36" s="1" customFormat="1" ht="27.75" customHeight="1" x14ac:dyDescent="0.25">
      <c r="A156" s="109" t="s">
        <v>164</v>
      </c>
      <c r="B156" s="110"/>
      <c r="C156" s="5"/>
      <c r="D156" s="5"/>
      <c r="E156" s="5"/>
      <c r="F156" s="23"/>
      <c r="G156" s="8"/>
      <c r="H156" s="8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85"/>
      <c r="T156" s="5"/>
      <c r="U156" s="94"/>
      <c r="V156" s="5"/>
      <c r="W156" s="85"/>
      <c r="X156" s="5"/>
      <c r="Y156" s="5"/>
      <c r="Z156" s="5"/>
      <c r="AA156" s="5"/>
      <c r="AB156" s="5"/>
      <c r="AC156" s="59"/>
      <c r="AJ156" s="48"/>
    </row>
    <row r="157" spans="1:36" s="33" customFormat="1" ht="24.75" customHeight="1" x14ac:dyDescent="0.25">
      <c r="A157" s="67">
        <v>1</v>
      </c>
      <c r="B157" s="66" t="s">
        <v>166</v>
      </c>
      <c r="C157" s="31"/>
      <c r="D157" s="31"/>
      <c r="E157" s="31"/>
      <c r="F157" s="23"/>
      <c r="G157" s="24"/>
      <c r="H157" s="85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85"/>
      <c r="T157" s="31"/>
      <c r="U157" s="94"/>
      <c r="V157" s="31"/>
      <c r="W157" s="85"/>
      <c r="X157" s="31"/>
      <c r="Y157" s="31"/>
      <c r="Z157" s="31"/>
      <c r="AA157" s="31"/>
      <c r="AB157" s="31"/>
      <c r="AC157" s="61"/>
      <c r="AJ157" s="34"/>
    </row>
    <row r="158" spans="1:36" s="1" customFormat="1" ht="21.75" customHeight="1" x14ac:dyDescent="0.25">
      <c r="A158" s="66"/>
      <c r="B158" s="66" t="s">
        <v>243</v>
      </c>
      <c r="C158" s="5">
        <v>40.58</v>
      </c>
      <c r="D158" s="5">
        <v>4</v>
      </c>
      <c r="E158" s="5">
        <v>4</v>
      </c>
      <c r="F158" s="23">
        <v>0.09</v>
      </c>
      <c r="G158" s="8">
        <v>0</v>
      </c>
      <c r="H158" s="85">
        <v>0</v>
      </c>
      <c r="I158" s="5">
        <v>0</v>
      </c>
      <c r="J158" s="5"/>
      <c r="K158" s="5"/>
      <c r="L158" s="5"/>
      <c r="M158" s="5"/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85">
        <v>0</v>
      </c>
      <c r="T158" s="5">
        <v>0</v>
      </c>
      <c r="U158" s="94">
        <v>0</v>
      </c>
      <c r="V158" s="5">
        <v>0</v>
      </c>
      <c r="W158" s="85">
        <v>0</v>
      </c>
      <c r="X158" s="5">
        <v>0</v>
      </c>
      <c r="Y158" s="5"/>
      <c r="Z158" s="5"/>
      <c r="AA158" s="5"/>
      <c r="AB158" s="5"/>
      <c r="AC158" s="59"/>
      <c r="AJ158" s="48"/>
    </row>
    <row r="159" spans="1:36" s="1" customFormat="1" ht="27" customHeight="1" x14ac:dyDescent="0.25">
      <c r="A159" s="66">
        <v>2</v>
      </c>
      <c r="B159" s="66" t="s">
        <v>167</v>
      </c>
      <c r="C159" s="5"/>
      <c r="D159" s="5"/>
      <c r="E159" s="5"/>
      <c r="F159" s="23"/>
      <c r="G159" s="8"/>
      <c r="H159" s="8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85"/>
      <c r="T159" s="5"/>
      <c r="U159" s="94"/>
      <c r="V159" s="5"/>
      <c r="W159" s="85"/>
      <c r="X159" s="5"/>
      <c r="Y159" s="5"/>
      <c r="Z159" s="5"/>
      <c r="AA159" s="5"/>
      <c r="AB159" s="5"/>
      <c r="AC159" s="59"/>
      <c r="AJ159" s="48"/>
    </row>
    <row r="160" spans="1:36" s="1" customFormat="1" ht="25.5" customHeight="1" x14ac:dyDescent="0.25">
      <c r="A160" s="66"/>
      <c r="B160" s="66" t="s">
        <v>244</v>
      </c>
      <c r="C160" s="30">
        <v>132</v>
      </c>
      <c r="D160" s="5">
        <v>8</v>
      </c>
      <c r="E160" s="5">
        <v>8</v>
      </c>
      <c r="F160" s="23">
        <v>0.06</v>
      </c>
      <c r="G160" s="8">
        <v>0</v>
      </c>
      <c r="H160" s="85">
        <v>0</v>
      </c>
      <c r="I160" s="5">
        <v>0</v>
      </c>
      <c r="J160" s="5"/>
      <c r="K160" s="5"/>
      <c r="L160" s="5"/>
      <c r="M160" s="5"/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85">
        <v>0</v>
      </c>
      <c r="T160" s="5">
        <v>0</v>
      </c>
      <c r="U160" s="94">
        <v>0</v>
      </c>
      <c r="V160" s="5">
        <v>0</v>
      </c>
      <c r="W160" s="85">
        <v>0</v>
      </c>
      <c r="X160" s="5">
        <v>0</v>
      </c>
      <c r="Y160" s="5"/>
      <c r="Z160" s="5"/>
      <c r="AA160" s="5"/>
      <c r="AB160" s="5"/>
      <c r="AC160" s="59"/>
      <c r="AJ160" s="48"/>
    </row>
    <row r="161" spans="1:36" s="33" customFormat="1" ht="30" customHeight="1" x14ac:dyDescent="0.25">
      <c r="A161" s="111" t="s">
        <v>165</v>
      </c>
      <c r="B161" s="112"/>
      <c r="C161" s="31">
        <f>SUM(C158:C160)</f>
        <v>172.57999999999998</v>
      </c>
      <c r="D161" s="31">
        <v>12</v>
      </c>
      <c r="E161" s="31">
        <f>SUM(E158:E160)</f>
        <v>12</v>
      </c>
      <c r="F161" s="68">
        <v>7.0000000000000007E-2</v>
      </c>
      <c r="G161" s="24">
        <v>0</v>
      </c>
      <c r="H161" s="88">
        <v>0</v>
      </c>
      <c r="I161" s="31">
        <v>0</v>
      </c>
      <c r="J161" s="31"/>
      <c r="K161" s="31"/>
      <c r="L161" s="31"/>
      <c r="M161" s="31"/>
      <c r="N161" s="31">
        <f t="shared" ref="N161:R161" si="28">SUM(N158:N160)</f>
        <v>0</v>
      </c>
      <c r="O161" s="31">
        <f t="shared" si="28"/>
        <v>0</v>
      </c>
      <c r="P161" s="31">
        <f t="shared" si="28"/>
        <v>0</v>
      </c>
      <c r="Q161" s="31">
        <f t="shared" si="28"/>
        <v>0</v>
      </c>
      <c r="R161" s="31">
        <f t="shared" si="28"/>
        <v>0</v>
      </c>
      <c r="S161" s="88">
        <v>0</v>
      </c>
      <c r="T161" s="31">
        <f>SUM(T158:T160)</f>
        <v>0</v>
      </c>
      <c r="U161" s="95">
        <f>T161/E161</f>
        <v>0</v>
      </c>
      <c r="V161" s="31">
        <f>SUM(V158:V160)</f>
        <v>0</v>
      </c>
      <c r="W161" s="88">
        <v>0</v>
      </c>
      <c r="X161" s="31">
        <f>SUM(X158:X160)</f>
        <v>0</v>
      </c>
      <c r="Y161" s="31">
        <f t="shared" ref="Y161:AB161" si="29">SUM(Y158:Y160)</f>
        <v>0</v>
      </c>
      <c r="Z161" s="31">
        <f t="shared" si="29"/>
        <v>0</v>
      </c>
      <c r="AA161" s="31">
        <f t="shared" si="29"/>
        <v>0</v>
      </c>
      <c r="AB161" s="31">
        <f t="shared" si="29"/>
        <v>0</v>
      </c>
      <c r="AC161" s="61"/>
      <c r="AJ161" s="34"/>
    </row>
    <row r="162" spans="1:36" ht="25.5" customHeight="1" x14ac:dyDescent="0.3">
      <c r="A162" s="118" t="s">
        <v>85</v>
      </c>
      <c r="B162" s="118"/>
      <c r="C162" s="5"/>
      <c r="D162" s="5"/>
      <c r="E162" s="76"/>
      <c r="F162" s="23"/>
      <c r="G162" s="8"/>
      <c r="H162" s="85"/>
      <c r="I162" s="5"/>
      <c r="J162" s="76"/>
      <c r="K162" s="76"/>
      <c r="L162" s="5"/>
      <c r="M162" s="5"/>
      <c r="N162" s="76"/>
      <c r="O162" s="76"/>
      <c r="P162" s="76"/>
      <c r="Q162" s="76"/>
      <c r="R162" s="76"/>
      <c r="S162" s="85"/>
      <c r="T162" s="5"/>
      <c r="U162" s="94"/>
      <c r="V162" s="5"/>
      <c r="W162" s="85"/>
      <c r="X162" s="5"/>
      <c r="Y162" s="76"/>
      <c r="Z162" s="76"/>
      <c r="AA162" s="76"/>
      <c r="AB162" s="76"/>
      <c r="AC162" s="59"/>
      <c r="AJ162" s="13"/>
    </row>
    <row r="163" spans="1:36" ht="26.25" customHeight="1" x14ac:dyDescent="0.3">
      <c r="A163" s="3">
        <v>1</v>
      </c>
      <c r="B163" s="3" t="s">
        <v>86</v>
      </c>
      <c r="C163" s="5"/>
      <c r="D163" s="25"/>
      <c r="E163" s="76"/>
      <c r="F163" s="23"/>
      <c r="G163" s="8"/>
      <c r="H163" s="85"/>
      <c r="I163" s="5"/>
      <c r="J163" s="76"/>
      <c r="K163" s="76"/>
      <c r="L163" s="5"/>
      <c r="M163" s="5"/>
      <c r="N163" s="76"/>
      <c r="O163" s="76"/>
      <c r="P163" s="76"/>
      <c r="Q163" s="76"/>
      <c r="R163" s="76"/>
      <c r="S163" s="85"/>
      <c r="T163" s="5"/>
      <c r="U163" s="94"/>
      <c r="V163" s="5"/>
      <c r="W163" s="85"/>
      <c r="X163" s="5"/>
      <c r="Y163" s="76"/>
      <c r="Z163" s="76"/>
      <c r="AA163" s="76"/>
      <c r="AB163" s="76"/>
      <c r="AC163" s="59"/>
      <c r="AJ163" s="13"/>
    </row>
    <row r="164" spans="1:36" s="10" customFormat="1" ht="24.75" customHeight="1" x14ac:dyDescent="0.3">
      <c r="A164" s="3"/>
      <c r="B164" s="3" t="s">
        <v>245</v>
      </c>
      <c r="C164" s="5">
        <v>816.02</v>
      </c>
      <c r="D164" s="25">
        <v>95</v>
      </c>
      <c r="E164" s="76">
        <v>95</v>
      </c>
      <c r="F164" s="23">
        <f t="shared" si="25"/>
        <v>0.11641871522756796</v>
      </c>
      <c r="G164" s="8">
        <v>2</v>
      </c>
      <c r="H164" s="85">
        <v>2.1052631578947368E-2</v>
      </c>
      <c r="I164" s="5"/>
      <c r="J164" s="76"/>
      <c r="K164" s="76"/>
      <c r="L164" s="76"/>
      <c r="M164" s="76"/>
      <c r="N164" s="76">
        <v>0</v>
      </c>
      <c r="O164" s="76">
        <v>0</v>
      </c>
      <c r="P164" s="76">
        <v>0</v>
      </c>
      <c r="Q164" s="76">
        <v>0</v>
      </c>
      <c r="R164" s="76">
        <v>0</v>
      </c>
      <c r="S164" s="85">
        <f t="shared" si="27"/>
        <v>0</v>
      </c>
      <c r="T164" s="5">
        <v>2</v>
      </c>
      <c r="U164" s="94" t="s">
        <v>159</v>
      </c>
      <c r="V164" s="5">
        <v>2</v>
      </c>
      <c r="W164" s="85">
        <f t="shared" si="26"/>
        <v>2.1052631578947368E-2</v>
      </c>
      <c r="X164" s="5"/>
      <c r="Y164" s="76"/>
      <c r="Z164" s="76"/>
      <c r="AA164" s="76"/>
      <c r="AB164" s="76"/>
      <c r="AC164" s="59"/>
      <c r="AJ164" s="13"/>
    </row>
    <row r="165" spans="1:36" s="10" customFormat="1" ht="25.5" customHeight="1" x14ac:dyDescent="0.3">
      <c r="A165" s="3"/>
      <c r="B165" s="3" t="s">
        <v>246</v>
      </c>
      <c r="C165" s="5">
        <v>99.94</v>
      </c>
      <c r="D165" s="25">
        <v>44</v>
      </c>
      <c r="E165" s="76">
        <v>44</v>
      </c>
      <c r="F165" s="23">
        <f t="shared" si="25"/>
        <v>0.44026415849509709</v>
      </c>
      <c r="G165" s="8">
        <v>1</v>
      </c>
      <c r="H165" s="85">
        <v>2.2727272727272728E-2</v>
      </c>
      <c r="I165" s="5"/>
      <c r="J165" s="76"/>
      <c r="K165" s="76"/>
      <c r="L165" s="76"/>
      <c r="M165" s="76"/>
      <c r="N165" s="76">
        <v>0</v>
      </c>
      <c r="O165" s="76">
        <v>0</v>
      </c>
      <c r="P165" s="76">
        <v>0</v>
      </c>
      <c r="Q165" s="76">
        <v>0</v>
      </c>
      <c r="R165" s="76">
        <v>0</v>
      </c>
      <c r="S165" s="85">
        <f t="shared" si="27"/>
        <v>0</v>
      </c>
      <c r="T165" s="5">
        <v>1</v>
      </c>
      <c r="U165" s="94" t="s">
        <v>159</v>
      </c>
      <c r="V165" s="5">
        <v>1</v>
      </c>
      <c r="W165" s="85">
        <f t="shared" si="26"/>
        <v>2.2727272727272728E-2</v>
      </c>
      <c r="X165" s="5"/>
      <c r="Y165" s="76"/>
      <c r="Z165" s="76"/>
      <c r="AA165" s="76"/>
      <c r="AB165" s="76"/>
      <c r="AC165" s="59"/>
      <c r="AJ165" s="14"/>
    </row>
    <row r="166" spans="1:36" ht="24" customHeight="1" x14ac:dyDescent="0.3">
      <c r="A166" s="3">
        <v>2</v>
      </c>
      <c r="B166" s="3" t="s">
        <v>87</v>
      </c>
      <c r="C166" s="5"/>
      <c r="D166" s="25"/>
      <c r="E166" s="76"/>
      <c r="F166" s="23"/>
      <c r="G166" s="8"/>
      <c r="H166" s="85"/>
      <c r="I166" s="75"/>
      <c r="J166" s="76"/>
      <c r="K166" s="76"/>
      <c r="L166" s="76"/>
      <c r="M166" s="76"/>
      <c r="N166" s="76"/>
      <c r="O166" s="76"/>
      <c r="P166" s="76"/>
      <c r="Q166" s="76"/>
      <c r="R166" s="76"/>
      <c r="S166" s="85"/>
      <c r="T166" s="5"/>
      <c r="U166" s="94"/>
      <c r="V166" s="5"/>
      <c r="W166" s="85"/>
      <c r="X166" s="5"/>
      <c r="Y166" s="76"/>
      <c r="Z166" s="76"/>
      <c r="AA166" s="76"/>
      <c r="AB166" s="76"/>
      <c r="AC166" s="59"/>
      <c r="AJ166" s="13"/>
    </row>
    <row r="167" spans="1:36" ht="27" customHeight="1" x14ac:dyDescent="0.3">
      <c r="A167" s="3"/>
      <c r="B167" s="3" t="s">
        <v>205</v>
      </c>
      <c r="C167" s="5">
        <v>56.6</v>
      </c>
      <c r="D167" s="25">
        <v>17</v>
      </c>
      <c r="E167" s="76">
        <v>17</v>
      </c>
      <c r="F167" s="23">
        <f t="shared" si="25"/>
        <v>0.30035335689045933</v>
      </c>
      <c r="G167" s="8">
        <v>0</v>
      </c>
      <c r="H167" s="85">
        <v>0</v>
      </c>
      <c r="I167" s="5"/>
      <c r="J167" s="76"/>
      <c r="K167" s="76"/>
      <c r="L167" s="76"/>
      <c r="M167" s="76"/>
      <c r="N167" s="76">
        <v>0</v>
      </c>
      <c r="O167" s="76">
        <v>0</v>
      </c>
      <c r="P167" s="76">
        <v>0</v>
      </c>
      <c r="Q167" s="76">
        <v>0</v>
      </c>
      <c r="R167" s="76">
        <v>0</v>
      </c>
      <c r="S167" s="85">
        <v>0</v>
      </c>
      <c r="T167" s="5">
        <v>0</v>
      </c>
      <c r="U167" s="94">
        <v>0</v>
      </c>
      <c r="V167" s="5">
        <v>0</v>
      </c>
      <c r="W167" s="85">
        <f t="shared" si="26"/>
        <v>0</v>
      </c>
      <c r="X167" s="5"/>
      <c r="Y167" s="76"/>
      <c r="Z167" s="76"/>
      <c r="AA167" s="76"/>
      <c r="AB167" s="76"/>
      <c r="AC167" s="59"/>
      <c r="AJ167" s="13"/>
    </row>
    <row r="168" spans="1:36" ht="23.25" customHeight="1" x14ac:dyDescent="0.3">
      <c r="A168" s="3">
        <v>3</v>
      </c>
      <c r="B168" s="3" t="s">
        <v>88</v>
      </c>
      <c r="C168" s="5">
        <v>96.12</v>
      </c>
      <c r="D168" s="25">
        <v>9</v>
      </c>
      <c r="E168" s="76">
        <v>9</v>
      </c>
      <c r="F168" s="23">
        <f t="shared" si="25"/>
        <v>9.363295880149812E-2</v>
      </c>
      <c r="G168" s="8">
        <v>0</v>
      </c>
      <c r="H168" s="85">
        <v>0</v>
      </c>
      <c r="I168" s="5"/>
      <c r="J168" s="76"/>
      <c r="K168" s="76"/>
      <c r="L168" s="76"/>
      <c r="M168" s="76"/>
      <c r="N168" s="76">
        <v>0</v>
      </c>
      <c r="O168" s="76">
        <v>0</v>
      </c>
      <c r="P168" s="76">
        <v>0</v>
      </c>
      <c r="Q168" s="76">
        <v>0</v>
      </c>
      <c r="R168" s="76">
        <v>0</v>
      </c>
      <c r="S168" s="85">
        <v>0</v>
      </c>
      <c r="T168" s="5">
        <v>0</v>
      </c>
      <c r="U168" s="94">
        <v>0</v>
      </c>
      <c r="V168" s="5">
        <v>0</v>
      </c>
      <c r="W168" s="85">
        <f t="shared" si="26"/>
        <v>0</v>
      </c>
      <c r="X168" s="5"/>
      <c r="Y168" s="76"/>
      <c r="Z168" s="76"/>
      <c r="AA168" s="76"/>
      <c r="AB168" s="76"/>
      <c r="AC168" s="59"/>
      <c r="AJ168" s="13"/>
    </row>
    <row r="169" spans="1:36" ht="24.75" customHeight="1" x14ac:dyDescent="0.3">
      <c r="A169" s="3">
        <v>4</v>
      </c>
      <c r="B169" s="3" t="s">
        <v>313</v>
      </c>
      <c r="C169" s="5">
        <v>138.6</v>
      </c>
      <c r="D169" s="25">
        <v>0</v>
      </c>
      <c r="E169" s="76">
        <v>0</v>
      </c>
      <c r="F169" s="23">
        <f t="shared" si="25"/>
        <v>0</v>
      </c>
      <c r="G169" s="8">
        <v>0</v>
      </c>
      <c r="H169" s="85">
        <v>0</v>
      </c>
      <c r="I169" s="5"/>
      <c r="J169" s="76"/>
      <c r="K169" s="76"/>
      <c r="L169" s="76"/>
      <c r="M169" s="76"/>
      <c r="N169" s="76">
        <v>0</v>
      </c>
      <c r="O169" s="76">
        <v>0</v>
      </c>
      <c r="P169" s="76">
        <v>0</v>
      </c>
      <c r="Q169" s="76">
        <v>0</v>
      </c>
      <c r="R169" s="76">
        <v>0</v>
      </c>
      <c r="S169" s="85">
        <v>0</v>
      </c>
      <c r="T169" s="5">
        <v>0</v>
      </c>
      <c r="U169" s="94">
        <v>0</v>
      </c>
      <c r="V169" s="5">
        <v>0</v>
      </c>
      <c r="W169" s="85">
        <v>0</v>
      </c>
      <c r="X169" s="5"/>
      <c r="Y169" s="76"/>
      <c r="Z169" s="76"/>
      <c r="AA169" s="76"/>
      <c r="AB169" s="76"/>
      <c r="AC169" s="59"/>
      <c r="AJ169" s="13"/>
    </row>
    <row r="170" spans="1:36" s="10" customFormat="1" ht="24.75" customHeight="1" x14ac:dyDescent="0.3">
      <c r="A170" s="3">
        <v>5</v>
      </c>
      <c r="B170" s="3" t="s">
        <v>89</v>
      </c>
      <c r="C170" s="5"/>
      <c r="D170" s="25"/>
      <c r="E170" s="76"/>
      <c r="F170" s="23"/>
      <c r="G170" s="8"/>
      <c r="H170" s="85"/>
      <c r="I170" s="5"/>
      <c r="J170" s="76"/>
      <c r="K170" s="76"/>
      <c r="L170" s="5"/>
      <c r="M170" s="5"/>
      <c r="N170" s="76"/>
      <c r="O170" s="76"/>
      <c r="P170" s="76"/>
      <c r="Q170" s="76"/>
      <c r="R170" s="76"/>
      <c r="S170" s="85"/>
      <c r="T170" s="5"/>
      <c r="U170" s="94"/>
      <c r="V170" s="5"/>
      <c r="W170" s="85"/>
      <c r="X170" s="5"/>
      <c r="Y170" s="76"/>
      <c r="Z170" s="76"/>
      <c r="AA170" s="76"/>
      <c r="AB170" s="76"/>
      <c r="AC170" s="59"/>
      <c r="AJ170" s="13"/>
    </row>
    <row r="171" spans="1:36" s="10" customFormat="1" ht="24.75" customHeight="1" x14ac:dyDescent="0.3">
      <c r="A171" s="3"/>
      <c r="B171" s="3" t="s">
        <v>247</v>
      </c>
      <c r="C171" s="5">
        <v>50.84</v>
      </c>
      <c r="D171" s="25">
        <v>18</v>
      </c>
      <c r="E171" s="76">
        <v>18</v>
      </c>
      <c r="F171" s="23">
        <f t="shared" si="25"/>
        <v>0.35405192761605031</v>
      </c>
      <c r="G171" s="8">
        <v>0</v>
      </c>
      <c r="H171" s="85">
        <v>0</v>
      </c>
      <c r="I171" s="5"/>
      <c r="J171" s="76"/>
      <c r="K171" s="76"/>
      <c r="L171" s="5"/>
      <c r="M171" s="5"/>
      <c r="N171" s="76">
        <v>0</v>
      </c>
      <c r="O171" s="76">
        <v>0</v>
      </c>
      <c r="P171" s="76">
        <v>0</v>
      </c>
      <c r="Q171" s="76">
        <v>0</v>
      </c>
      <c r="R171" s="76">
        <v>0</v>
      </c>
      <c r="S171" s="85">
        <v>0</v>
      </c>
      <c r="T171" s="5">
        <v>0</v>
      </c>
      <c r="U171" s="94">
        <v>0</v>
      </c>
      <c r="V171" s="5">
        <v>0</v>
      </c>
      <c r="W171" s="85">
        <f t="shared" si="26"/>
        <v>0</v>
      </c>
      <c r="X171" s="5"/>
      <c r="Y171" s="76"/>
      <c r="Z171" s="76"/>
      <c r="AA171" s="76"/>
      <c r="AB171" s="76"/>
      <c r="AC171" s="59"/>
      <c r="AJ171" s="13"/>
    </row>
    <row r="172" spans="1:36" s="10" customFormat="1" ht="23.25" customHeight="1" x14ac:dyDescent="0.3">
      <c r="A172" s="3"/>
      <c r="B172" s="3" t="s">
        <v>248</v>
      </c>
      <c r="C172" s="5">
        <v>84.25</v>
      </c>
      <c r="D172" s="25">
        <v>35</v>
      </c>
      <c r="E172" s="76">
        <v>35</v>
      </c>
      <c r="F172" s="23">
        <f t="shared" si="25"/>
        <v>0.41543026706231456</v>
      </c>
      <c r="G172" s="8">
        <v>1</v>
      </c>
      <c r="H172" s="85">
        <v>2.8571428571428571E-2</v>
      </c>
      <c r="I172" s="5"/>
      <c r="J172" s="76"/>
      <c r="K172" s="76"/>
      <c r="L172" s="5"/>
      <c r="M172" s="5"/>
      <c r="N172" s="76">
        <v>0</v>
      </c>
      <c r="O172" s="76">
        <v>0</v>
      </c>
      <c r="P172" s="76">
        <v>0</v>
      </c>
      <c r="Q172" s="76">
        <v>0</v>
      </c>
      <c r="R172" s="76">
        <v>0</v>
      </c>
      <c r="S172" s="85">
        <v>0</v>
      </c>
      <c r="T172" s="5">
        <v>1</v>
      </c>
      <c r="U172" s="94" t="s">
        <v>159</v>
      </c>
      <c r="V172" s="5">
        <v>1</v>
      </c>
      <c r="W172" s="85">
        <f t="shared" si="26"/>
        <v>2.8571428571428571E-2</v>
      </c>
      <c r="X172" s="5"/>
      <c r="Y172" s="76"/>
      <c r="Z172" s="76"/>
      <c r="AA172" s="76"/>
      <c r="AB172" s="76"/>
      <c r="AC172" s="59"/>
      <c r="AJ172" s="13"/>
    </row>
    <row r="173" spans="1:36" s="10" customFormat="1" ht="24.75" customHeight="1" x14ac:dyDescent="0.3">
      <c r="A173" s="3"/>
      <c r="B173" s="3" t="s">
        <v>249</v>
      </c>
      <c r="C173" s="5">
        <v>333.52</v>
      </c>
      <c r="D173" s="25">
        <v>104</v>
      </c>
      <c r="E173" s="76">
        <v>104</v>
      </c>
      <c r="F173" s="23">
        <f t="shared" si="25"/>
        <v>0.3118253777884385</v>
      </c>
      <c r="G173" s="8">
        <v>3</v>
      </c>
      <c r="H173" s="85">
        <v>2.8846153846153848E-2</v>
      </c>
      <c r="I173" s="5"/>
      <c r="J173" s="76"/>
      <c r="K173" s="76"/>
      <c r="L173" s="5"/>
      <c r="M173" s="5"/>
      <c r="N173" s="76">
        <v>0</v>
      </c>
      <c r="O173" s="76">
        <v>0</v>
      </c>
      <c r="P173" s="76">
        <v>0</v>
      </c>
      <c r="Q173" s="76">
        <v>0</v>
      </c>
      <c r="R173" s="76">
        <v>0</v>
      </c>
      <c r="S173" s="85">
        <v>0</v>
      </c>
      <c r="T173" s="5">
        <v>3</v>
      </c>
      <c r="U173" s="94" t="s">
        <v>159</v>
      </c>
      <c r="V173" s="5">
        <v>3</v>
      </c>
      <c r="W173" s="85">
        <f t="shared" si="26"/>
        <v>2.8846153846153848E-2</v>
      </c>
      <c r="X173" s="5"/>
      <c r="Y173" s="76"/>
      <c r="Z173" s="76"/>
      <c r="AA173" s="76"/>
      <c r="AB173" s="76"/>
      <c r="AC173" s="59"/>
      <c r="AJ173" s="13"/>
    </row>
    <row r="174" spans="1:36" s="10" customFormat="1" ht="26.25" customHeight="1" x14ac:dyDescent="0.3">
      <c r="A174" s="3"/>
      <c r="B174" s="3" t="s">
        <v>250</v>
      </c>
      <c r="C174" s="5">
        <v>52.31</v>
      </c>
      <c r="D174" s="25">
        <v>18</v>
      </c>
      <c r="E174" s="76">
        <v>18</v>
      </c>
      <c r="F174" s="23">
        <f t="shared" si="25"/>
        <v>0.34410246606767347</v>
      </c>
      <c r="G174" s="8">
        <v>0</v>
      </c>
      <c r="H174" s="85">
        <v>0</v>
      </c>
      <c r="I174" s="5"/>
      <c r="J174" s="76"/>
      <c r="K174" s="76"/>
      <c r="L174" s="5"/>
      <c r="M174" s="5"/>
      <c r="N174" s="76">
        <v>0</v>
      </c>
      <c r="O174" s="76">
        <v>0</v>
      </c>
      <c r="P174" s="76">
        <v>0</v>
      </c>
      <c r="Q174" s="76">
        <v>0</v>
      </c>
      <c r="R174" s="76">
        <v>0</v>
      </c>
      <c r="S174" s="85">
        <v>0</v>
      </c>
      <c r="T174" s="5">
        <v>0</v>
      </c>
      <c r="U174" s="94">
        <v>0</v>
      </c>
      <c r="V174" s="5">
        <v>0</v>
      </c>
      <c r="W174" s="85">
        <f t="shared" si="26"/>
        <v>0</v>
      </c>
      <c r="X174" s="5"/>
      <c r="Y174" s="76"/>
      <c r="Z174" s="76"/>
      <c r="AA174" s="76"/>
      <c r="AB174" s="76"/>
      <c r="AC174" s="59"/>
      <c r="AJ174" s="13"/>
    </row>
    <row r="175" spans="1:36" ht="22.5" customHeight="1" x14ac:dyDescent="0.3">
      <c r="A175" s="3">
        <v>6</v>
      </c>
      <c r="B175" s="3" t="s">
        <v>90</v>
      </c>
      <c r="C175" s="5"/>
      <c r="D175" s="25"/>
      <c r="E175" s="76"/>
      <c r="F175" s="23"/>
      <c r="G175" s="8"/>
      <c r="H175" s="85"/>
      <c r="I175" s="5"/>
      <c r="J175" s="76"/>
      <c r="K175" s="76"/>
      <c r="L175" s="76"/>
      <c r="M175" s="76"/>
      <c r="N175" s="76"/>
      <c r="O175" s="76"/>
      <c r="P175" s="76"/>
      <c r="Q175" s="76"/>
      <c r="R175" s="76"/>
      <c r="S175" s="85"/>
      <c r="T175" s="5"/>
      <c r="U175" s="94"/>
      <c r="V175" s="5"/>
      <c r="W175" s="85"/>
      <c r="X175" s="5"/>
      <c r="Y175" s="76"/>
      <c r="Z175" s="76"/>
      <c r="AA175" s="76"/>
      <c r="AB175" s="76"/>
      <c r="AC175" s="59"/>
      <c r="AJ175" s="13"/>
    </row>
    <row r="176" spans="1:36" ht="22.5" customHeight="1" x14ac:dyDescent="0.3">
      <c r="A176" s="3"/>
      <c r="B176" s="3" t="s">
        <v>251</v>
      </c>
      <c r="C176" s="5">
        <v>123.39</v>
      </c>
      <c r="D176" s="25">
        <v>0</v>
      </c>
      <c r="E176" s="76">
        <v>0</v>
      </c>
      <c r="F176" s="23">
        <f t="shared" si="25"/>
        <v>0</v>
      </c>
      <c r="G176" s="8">
        <v>0</v>
      </c>
      <c r="H176" s="85">
        <v>0</v>
      </c>
      <c r="I176" s="5"/>
      <c r="J176" s="76"/>
      <c r="K176" s="76"/>
      <c r="L176" s="76"/>
      <c r="M176" s="76"/>
      <c r="N176" s="76">
        <v>0</v>
      </c>
      <c r="O176" s="76">
        <v>0</v>
      </c>
      <c r="P176" s="76">
        <v>0</v>
      </c>
      <c r="Q176" s="76">
        <v>0</v>
      </c>
      <c r="R176" s="76">
        <v>0</v>
      </c>
      <c r="S176" s="85">
        <v>0</v>
      </c>
      <c r="T176" s="5">
        <v>0</v>
      </c>
      <c r="U176" s="94">
        <v>0</v>
      </c>
      <c r="V176" s="5">
        <v>0</v>
      </c>
      <c r="W176" s="85">
        <v>0</v>
      </c>
      <c r="X176" s="5"/>
      <c r="Y176" s="76"/>
      <c r="Z176" s="76"/>
      <c r="AA176" s="76"/>
      <c r="AB176" s="76"/>
      <c r="AC176" s="59"/>
      <c r="AJ176" s="13"/>
    </row>
    <row r="177" spans="1:36" ht="24" customHeight="1" x14ac:dyDescent="0.3">
      <c r="A177" s="3"/>
      <c r="B177" s="3" t="s">
        <v>252</v>
      </c>
      <c r="C177" s="5">
        <v>162.12</v>
      </c>
      <c r="D177" s="25">
        <v>0</v>
      </c>
      <c r="E177" s="76">
        <v>0</v>
      </c>
      <c r="F177" s="23">
        <f t="shared" si="25"/>
        <v>0</v>
      </c>
      <c r="G177" s="8">
        <v>0</v>
      </c>
      <c r="H177" s="85">
        <v>0</v>
      </c>
      <c r="I177" s="5"/>
      <c r="J177" s="76"/>
      <c r="K177" s="76"/>
      <c r="L177" s="76"/>
      <c r="M177" s="76"/>
      <c r="N177" s="76">
        <v>0</v>
      </c>
      <c r="O177" s="76">
        <v>0</v>
      </c>
      <c r="P177" s="76">
        <v>0</v>
      </c>
      <c r="Q177" s="76">
        <v>0</v>
      </c>
      <c r="R177" s="76">
        <v>0</v>
      </c>
      <c r="S177" s="85">
        <v>0</v>
      </c>
      <c r="T177" s="5">
        <v>0</v>
      </c>
      <c r="U177" s="94">
        <v>0</v>
      </c>
      <c r="V177" s="5">
        <v>0</v>
      </c>
      <c r="W177" s="85">
        <v>0</v>
      </c>
      <c r="X177" s="5"/>
      <c r="Y177" s="76"/>
      <c r="Z177" s="76"/>
      <c r="AA177" s="76"/>
      <c r="AB177" s="76"/>
      <c r="AC177" s="59"/>
      <c r="AJ177" s="13"/>
    </row>
    <row r="178" spans="1:36" ht="30" customHeight="1" x14ac:dyDescent="0.3">
      <c r="A178" s="3">
        <v>7</v>
      </c>
      <c r="B178" s="3" t="s">
        <v>91</v>
      </c>
      <c r="C178" s="5">
        <v>118.92</v>
      </c>
      <c r="D178" s="25">
        <v>37</v>
      </c>
      <c r="E178" s="76">
        <v>37</v>
      </c>
      <c r="F178" s="23">
        <f t="shared" si="25"/>
        <v>0.31113353514968045</v>
      </c>
      <c r="G178" s="8">
        <v>1</v>
      </c>
      <c r="H178" s="85">
        <v>2.7027027027027029E-2</v>
      </c>
      <c r="I178" s="5"/>
      <c r="J178" s="76"/>
      <c r="K178" s="76"/>
      <c r="L178" s="76"/>
      <c r="M178" s="76"/>
      <c r="N178" s="76">
        <v>0</v>
      </c>
      <c r="O178" s="76">
        <v>0</v>
      </c>
      <c r="P178" s="76">
        <v>0</v>
      </c>
      <c r="Q178" s="76">
        <v>0</v>
      </c>
      <c r="R178" s="76">
        <v>0</v>
      </c>
      <c r="S178" s="85">
        <v>0</v>
      </c>
      <c r="T178" s="5">
        <v>1</v>
      </c>
      <c r="U178" s="94" t="s">
        <v>159</v>
      </c>
      <c r="V178" s="5">
        <v>1</v>
      </c>
      <c r="W178" s="85">
        <f t="shared" si="26"/>
        <v>2.7027027027027029E-2</v>
      </c>
      <c r="X178" s="5"/>
      <c r="Y178" s="76"/>
      <c r="Z178" s="76"/>
      <c r="AA178" s="76"/>
      <c r="AB178" s="76"/>
      <c r="AC178" s="59"/>
      <c r="AJ178" s="13"/>
    </row>
    <row r="179" spans="1:36" ht="25.5" customHeight="1" x14ac:dyDescent="0.3">
      <c r="A179" s="119">
        <v>8</v>
      </c>
      <c r="B179" s="3" t="s">
        <v>92</v>
      </c>
      <c r="C179" s="5"/>
      <c r="D179" s="25"/>
      <c r="E179" s="76"/>
      <c r="F179" s="23"/>
      <c r="G179" s="8"/>
      <c r="H179" s="85"/>
      <c r="I179" s="5"/>
      <c r="J179" s="76"/>
      <c r="K179" s="76"/>
      <c r="L179" s="5"/>
      <c r="M179" s="5"/>
      <c r="N179" s="76"/>
      <c r="O179" s="76"/>
      <c r="P179" s="76"/>
      <c r="Q179" s="76"/>
      <c r="R179" s="76"/>
      <c r="S179" s="85"/>
      <c r="T179" s="5"/>
      <c r="U179" s="94"/>
      <c r="V179" s="5"/>
      <c r="W179" s="85"/>
      <c r="X179" s="5"/>
      <c r="Y179" s="76"/>
      <c r="Z179" s="76"/>
      <c r="AA179" s="76"/>
      <c r="AB179" s="76"/>
      <c r="AC179" s="59"/>
      <c r="AJ179" s="13"/>
    </row>
    <row r="180" spans="1:36" s="10" customFormat="1" ht="23.25" customHeight="1" x14ac:dyDescent="0.3">
      <c r="A180" s="120"/>
      <c r="B180" s="3" t="s">
        <v>253</v>
      </c>
      <c r="C180" s="5">
        <v>554.95000000000005</v>
      </c>
      <c r="D180" s="25">
        <v>440</v>
      </c>
      <c r="E180" s="76">
        <v>440</v>
      </c>
      <c r="F180" s="23">
        <f t="shared" si="25"/>
        <v>0.79286422200198214</v>
      </c>
      <c r="G180" s="8">
        <v>13</v>
      </c>
      <c r="H180" s="85">
        <v>2.9545454545454545E-2</v>
      </c>
      <c r="I180" s="5"/>
      <c r="J180" s="76"/>
      <c r="K180" s="76"/>
      <c r="L180" s="76"/>
      <c r="M180" s="76"/>
      <c r="N180" s="76">
        <v>1</v>
      </c>
      <c r="O180" s="76">
        <v>0</v>
      </c>
      <c r="P180" s="76">
        <v>0</v>
      </c>
      <c r="Q180" s="76">
        <v>0</v>
      </c>
      <c r="R180" s="76">
        <v>1</v>
      </c>
      <c r="S180" s="85">
        <f t="shared" si="27"/>
        <v>7.6923076923076927E-2</v>
      </c>
      <c r="T180" s="5">
        <v>13</v>
      </c>
      <c r="U180" s="94" t="s">
        <v>159</v>
      </c>
      <c r="V180" s="5">
        <v>13</v>
      </c>
      <c r="W180" s="85">
        <f t="shared" si="26"/>
        <v>2.9545454545454545E-2</v>
      </c>
      <c r="X180" s="5"/>
      <c r="Y180" s="76"/>
      <c r="Z180" s="76"/>
      <c r="AA180" s="76"/>
      <c r="AB180" s="76"/>
      <c r="AC180" s="59"/>
      <c r="AJ180" s="13"/>
    </row>
    <row r="181" spans="1:36" ht="28.5" customHeight="1" x14ac:dyDescent="0.3">
      <c r="A181" s="3">
        <v>9</v>
      </c>
      <c r="B181" s="3" t="s">
        <v>93</v>
      </c>
      <c r="C181" s="5">
        <v>197.56</v>
      </c>
      <c r="D181" s="25">
        <v>75</v>
      </c>
      <c r="E181" s="76">
        <v>75</v>
      </c>
      <c r="F181" s="23">
        <f t="shared" si="25"/>
        <v>0.37963150435310788</v>
      </c>
      <c r="G181" s="8">
        <v>2</v>
      </c>
      <c r="H181" s="85">
        <v>2.6666666666666668E-2</v>
      </c>
      <c r="I181" s="5"/>
      <c r="J181" s="76"/>
      <c r="K181" s="76"/>
      <c r="L181" s="76"/>
      <c r="M181" s="76"/>
      <c r="N181" s="76">
        <v>0</v>
      </c>
      <c r="O181" s="76">
        <v>0</v>
      </c>
      <c r="P181" s="76">
        <v>0</v>
      </c>
      <c r="Q181" s="76">
        <v>0</v>
      </c>
      <c r="R181" s="76">
        <v>0</v>
      </c>
      <c r="S181" s="85">
        <v>0</v>
      </c>
      <c r="T181" s="5">
        <v>2</v>
      </c>
      <c r="U181" s="94" t="s">
        <v>159</v>
      </c>
      <c r="V181" s="5">
        <v>2</v>
      </c>
      <c r="W181" s="85">
        <f t="shared" si="26"/>
        <v>2.6666666666666668E-2</v>
      </c>
      <c r="X181" s="5"/>
      <c r="Y181" s="76"/>
      <c r="Z181" s="76"/>
      <c r="AA181" s="76"/>
      <c r="AB181" s="76"/>
      <c r="AC181" s="59"/>
      <c r="AJ181" s="13"/>
    </row>
    <row r="182" spans="1:36" s="10" customFormat="1" ht="24.75" customHeight="1" x14ac:dyDescent="0.3">
      <c r="A182" s="3">
        <v>10</v>
      </c>
      <c r="B182" s="3" t="s">
        <v>94</v>
      </c>
      <c r="C182" s="5">
        <v>108.66</v>
      </c>
      <c r="D182" s="25">
        <v>50</v>
      </c>
      <c r="E182" s="76">
        <v>50</v>
      </c>
      <c r="F182" s="23">
        <f t="shared" si="25"/>
        <v>0.46015092950487763</v>
      </c>
      <c r="G182" s="8">
        <v>1</v>
      </c>
      <c r="H182" s="85">
        <v>0.02</v>
      </c>
      <c r="I182" s="5"/>
      <c r="J182" s="76"/>
      <c r="K182" s="76"/>
      <c r="L182" s="76"/>
      <c r="M182" s="76"/>
      <c r="N182" s="76">
        <v>0</v>
      </c>
      <c r="O182" s="76">
        <v>0</v>
      </c>
      <c r="P182" s="76">
        <v>0</v>
      </c>
      <c r="Q182" s="76">
        <v>0</v>
      </c>
      <c r="R182" s="76">
        <v>0</v>
      </c>
      <c r="S182" s="85">
        <f t="shared" si="27"/>
        <v>0</v>
      </c>
      <c r="T182" s="5">
        <v>1</v>
      </c>
      <c r="U182" s="94" t="s">
        <v>159</v>
      </c>
      <c r="V182" s="5">
        <v>1</v>
      </c>
      <c r="W182" s="85">
        <f t="shared" si="26"/>
        <v>0.02</v>
      </c>
      <c r="X182" s="5"/>
      <c r="Y182" s="76"/>
      <c r="Z182" s="76"/>
      <c r="AA182" s="76"/>
      <c r="AB182" s="76"/>
      <c r="AC182" s="59"/>
      <c r="AJ182" s="13"/>
    </row>
    <row r="183" spans="1:36" ht="24.75" customHeight="1" x14ac:dyDescent="0.3">
      <c r="A183" s="3">
        <v>11</v>
      </c>
      <c r="B183" s="3" t="s">
        <v>95</v>
      </c>
      <c r="C183" s="5">
        <v>32.26</v>
      </c>
      <c r="D183" s="25">
        <v>4</v>
      </c>
      <c r="E183" s="76">
        <v>4</v>
      </c>
      <c r="F183" s="23">
        <f t="shared" si="25"/>
        <v>0.12399256044637323</v>
      </c>
      <c r="G183" s="8">
        <v>0</v>
      </c>
      <c r="H183" s="85">
        <v>0</v>
      </c>
      <c r="I183" s="5"/>
      <c r="J183" s="76"/>
      <c r="K183" s="76"/>
      <c r="L183" s="76"/>
      <c r="M183" s="76"/>
      <c r="N183" s="76">
        <v>0</v>
      </c>
      <c r="O183" s="76">
        <v>0</v>
      </c>
      <c r="P183" s="76">
        <v>0</v>
      </c>
      <c r="Q183" s="76">
        <v>0</v>
      </c>
      <c r="R183" s="76">
        <v>0</v>
      </c>
      <c r="S183" s="85">
        <v>0</v>
      </c>
      <c r="T183" s="5">
        <v>0</v>
      </c>
      <c r="U183" s="94">
        <v>0</v>
      </c>
      <c r="V183" s="5">
        <v>0</v>
      </c>
      <c r="W183" s="85">
        <f t="shared" si="26"/>
        <v>0</v>
      </c>
      <c r="X183" s="5"/>
      <c r="Y183" s="76"/>
      <c r="Z183" s="76"/>
      <c r="AA183" s="76"/>
      <c r="AB183" s="76"/>
      <c r="AC183" s="59"/>
      <c r="AJ183" s="13"/>
    </row>
    <row r="184" spans="1:36" ht="27" customHeight="1" x14ac:dyDescent="0.3">
      <c r="A184" s="3">
        <v>12</v>
      </c>
      <c r="B184" s="3" t="s">
        <v>188</v>
      </c>
      <c r="C184" s="5">
        <v>74.739999999999995</v>
      </c>
      <c r="D184" s="25">
        <v>0</v>
      </c>
      <c r="E184" s="76">
        <v>0</v>
      </c>
      <c r="F184" s="23">
        <f t="shared" si="25"/>
        <v>0</v>
      </c>
      <c r="G184" s="8">
        <v>0</v>
      </c>
      <c r="H184" s="85"/>
      <c r="I184" s="5"/>
      <c r="J184" s="76"/>
      <c r="K184" s="76"/>
      <c r="L184" s="5"/>
      <c r="M184" s="5"/>
      <c r="N184" s="76">
        <v>0</v>
      </c>
      <c r="O184" s="76">
        <v>0</v>
      </c>
      <c r="P184" s="76">
        <v>0</v>
      </c>
      <c r="Q184" s="76">
        <v>0</v>
      </c>
      <c r="R184" s="76">
        <v>0</v>
      </c>
      <c r="S184" s="85">
        <v>0</v>
      </c>
      <c r="T184" s="5">
        <v>0</v>
      </c>
      <c r="U184" s="94">
        <v>0</v>
      </c>
      <c r="V184" s="5">
        <v>0</v>
      </c>
      <c r="W184" s="85"/>
      <c r="X184" s="5"/>
      <c r="Y184" s="76"/>
      <c r="Z184" s="76"/>
      <c r="AA184" s="76"/>
      <c r="AB184" s="76"/>
      <c r="AC184" s="59"/>
      <c r="AJ184" s="13"/>
    </row>
    <row r="185" spans="1:36" ht="24" customHeight="1" x14ac:dyDescent="0.3">
      <c r="A185" s="3">
        <v>13</v>
      </c>
      <c r="B185" s="3" t="s">
        <v>189</v>
      </c>
      <c r="C185" s="5">
        <v>63.67</v>
      </c>
      <c r="D185" s="25">
        <v>7</v>
      </c>
      <c r="E185" s="76">
        <v>7</v>
      </c>
      <c r="F185" s="23">
        <f t="shared" si="25"/>
        <v>0.10994188785927438</v>
      </c>
      <c r="G185" s="8">
        <v>0</v>
      </c>
      <c r="H185" s="85"/>
      <c r="I185" s="5"/>
      <c r="J185" s="76"/>
      <c r="K185" s="76"/>
      <c r="L185" s="5"/>
      <c r="M185" s="5"/>
      <c r="N185" s="76">
        <v>0</v>
      </c>
      <c r="O185" s="76">
        <v>0</v>
      </c>
      <c r="P185" s="76">
        <v>0</v>
      </c>
      <c r="Q185" s="76">
        <v>0</v>
      </c>
      <c r="R185" s="76">
        <v>0</v>
      </c>
      <c r="S185" s="85">
        <v>0</v>
      </c>
      <c r="T185" s="5">
        <v>0</v>
      </c>
      <c r="U185" s="94">
        <v>0</v>
      </c>
      <c r="V185" s="5">
        <v>0</v>
      </c>
      <c r="W185" s="85"/>
      <c r="X185" s="5"/>
      <c r="Y185" s="76"/>
      <c r="Z185" s="76"/>
      <c r="AA185" s="76"/>
      <c r="AB185" s="76"/>
      <c r="AC185" s="59"/>
      <c r="AJ185" s="13"/>
    </row>
    <row r="186" spans="1:36" ht="26.25" customHeight="1" x14ac:dyDescent="0.3">
      <c r="A186" s="3">
        <v>14</v>
      </c>
      <c r="B186" s="3" t="s">
        <v>190</v>
      </c>
      <c r="C186" s="5">
        <v>38.1</v>
      </c>
      <c r="D186" s="25">
        <v>0</v>
      </c>
      <c r="E186" s="76">
        <v>0</v>
      </c>
      <c r="F186" s="23">
        <f t="shared" si="25"/>
        <v>0</v>
      </c>
      <c r="G186" s="8">
        <v>0</v>
      </c>
      <c r="H186" s="85"/>
      <c r="I186" s="5"/>
      <c r="J186" s="76"/>
      <c r="K186" s="76"/>
      <c r="L186" s="5"/>
      <c r="M186" s="5"/>
      <c r="N186" s="76">
        <v>0</v>
      </c>
      <c r="O186" s="76">
        <v>0</v>
      </c>
      <c r="P186" s="76">
        <v>0</v>
      </c>
      <c r="Q186" s="76">
        <v>0</v>
      </c>
      <c r="R186" s="76">
        <v>0</v>
      </c>
      <c r="S186" s="85">
        <v>0</v>
      </c>
      <c r="T186" s="5">
        <v>0</v>
      </c>
      <c r="U186" s="94">
        <v>0</v>
      </c>
      <c r="V186" s="5">
        <v>0</v>
      </c>
      <c r="W186" s="85"/>
      <c r="X186" s="5"/>
      <c r="Y186" s="76"/>
      <c r="Z186" s="76"/>
      <c r="AA186" s="76"/>
      <c r="AB186" s="76"/>
      <c r="AC186" s="59"/>
      <c r="AJ186" s="13"/>
    </row>
    <row r="187" spans="1:36" ht="25.5" customHeight="1" x14ac:dyDescent="0.3">
      <c r="A187" s="3">
        <v>15</v>
      </c>
      <c r="B187" s="3" t="s">
        <v>254</v>
      </c>
      <c r="C187" s="5">
        <v>34.46</v>
      </c>
      <c r="D187" s="25">
        <v>0</v>
      </c>
      <c r="E187" s="76">
        <v>0</v>
      </c>
      <c r="F187" s="23">
        <f t="shared" si="25"/>
        <v>0</v>
      </c>
      <c r="G187" s="8">
        <v>0</v>
      </c>
      <c r="H187" s="85"/>
      <c r="I187" s="5"/>
      <c r="J187" s="76"/>
      <c r="K187" s="76"/>
      <c r="L187" s="5"/>
      <c r="M187" s="5"/>
      <c r="N187" s="76">
        <v>0</v>
      </c>
      <c r="O187" s="76">
        <v>0</v>
      </c>
      <c r="P187" s="76">
        <v>0</v>
      </c>
      <c r="Q187" s="76">
        <v>0</v>
      </c>
      <c r="R187" s="76">
        <v>0</v>
      </c>
      <c r="S187" s="85">
        <v>0</v>
      </c>
      <c r="T187" s="5">
        <v>0</v>
      </c>
      <c r="U187" s="94">
        <v>0</v>
      </c>
      <c r="V187" s="5">
        <v>0</v>
      </c>
      <c r="W187" s="85"/>
      <c r="X187" s="5"/>
      <c r="Y187" s="76"/>
      <c r="Z187" s="76"/>
      <c r="AA187" s="76"/>
      <c r="AB187" s="76"/>
      <c r="AC187" s="59"/>
      <c r="AJ187" s="13"/>
    </row>
    <row r="188" spans="1:36" ht="90.75" customHeight="1" x14ac:dyDescent="0.3">
      <c r="A188" s="26">
        <v>16</v>
      </c>
      <c r="B188" s="3" t="s">
        <v>153</v>
      </c>
      <c r="C188" s="5"/>
      <c r="D188" s="25"/>
      <c r="E188" s="76"/>
      <c r="F188" s="23"/>
      <c r="G188" s="8"/>
      <c r="H188" s="85"/>
      <c r="I188" s="5"/>
      <c r="J188" s="76"/>
      <c r="K188" s="76"/>
      <c r="L188" s="5"/>
      <c r="M188" s="5"/>
      <c r="N188" s="76"/>
      <c r="O188" s="76"/>
      <c r="P188" s="76"/>
      <c r="Q188" s="76"/>
      <c r="R188" s="76"/>
      <c r="S188" s="85"/>
      <c r="T188" s="5"/>
      <c r="U188" s="94"/>
      <c r="V188" s="5"/>
      <c r="W188" s="85"/>
      <c r="X188" s="5"/>
      <c r="Y188" s="76"/>
      <c r="Z188" s="76"/>
      <c r="AA188" s="76"/>
      <c r="AB188" s="76"/>
      <c r="AC188" s="59"/>
      <c r="AJ188" s="13"/>
    </row>
    <row r="189" spans="1:36" s="33" customFormat="1" ht="32.450000000000003" customHeight="1" x14ac:dyDescent="0.25">
      <c r="A189" s="117" t="s">
        <v>96</v>
      </c>
      <c r="B189" s="117"/>
      <c r="C189" s="31">
        <f>SUM(C187,C186,C185,C184,C183,C182,C181,C180,C178,C177,C176,C174,C173,C172,C171,C169,C168,C167,C165,C164)</f>
        <v>3237.0299999999997</v>
      </c>
      <c r="D189" s="31">
        <v>953</v>
      </c>
      <c r="E189" s="31">
        <f>SUM(E164:E188)</f>
        <v>953</v>
      </c>
      <c r="F189" s="68">
        <f t="shared" si="25"/>
        <v>0.29440567433727832</v>
      </c>
      <c r="G189" s="24">
        <f>SUM(G164:G188)</f>
        <v>24</v>
      </c>
      <c r="H189" s="88">
        <v>2.5183630640083946E-2</v>
      </c>
      <c r="I189" s="31">
        <v>0</v>
      </c>
      <c r="J189" s="31">
        <f t="shared" ref="J189:R189" si="30">SUM(J164:J188)</f>
        <v>0</v>
      </c>
      <c r="K189" s="31">
        <f t="shared" si="30"/>
        <v>0</v>
      </c>
      <c r="L189" s="31">
        <f t="shared" si="30"/>
        <v>0</v>
      </c>
      <c r="M189" s="31">
        <f t="shared" si="30"/>
        <v>0</v>
      </c>
      <c r="N189" s="31">
        <f t="shared" si="30"/>
        <v>1</v>
      </c>
      <c r="O189" s="31">
        <f t="shared" si="30"/>
        <v>0</v>
      </c>
      <c r="P189" s="31">
        <f t="shared" si="30"/>
        <v>0</v>
      </c>
      <c r="Q189" s="31">
        <f t="shared" si="30"/>
        <v>0</v>
      </c>
      <c r="R189" s="31">
        <f t="shared" si="30"/>
        <v>1</v>
      </c>
      <c r="S189" s="88">
        <f t="shared" si="27"/>
        <v>4.1666666666666664E-2</v>
      </c>
      <c r="T189" s="31">
        <f>SUM(T164:T188)</f>
        <v>24</v>
      </c>
      <c r="U189" s="95">
        <f>T189/E189</f>
        <v>2.5183630640083946E-2</v>
      </c>
      <c r="V189" s="31">
        <f>SUM(V164:V188)</f>
        <v>24</v>
      </c>
      <c r="W189" s="88">
        <f t="shared" si="26"/>
        <v>2.5183630640083946E-2</v>
      </c>
      <c r="X189" s="31">
        <f>SUM(X164:X188)</f>
        <v>0</v>
      </c>
      <c r="Y189" s="31">
        <f>SUM(Y164:Y188)</f>
        <v>0</v>
      </c>
      <c r="Z189" s="31">
        <f>SUM(Z164:Z188)</f>
        <v>0</v>
      </c>
      <c r="AA189" s="31">
        <f>SUM(AA164:AA188)</f>
        <v>0</v>
      </c>
      <c r="AB189" s="31">
        <f>SUM(AB164:AB188)</f>
        <v>0</v>
      </c>
      <c r="AC189" s="61"/>
      <c r="AJ189" s="34"/>
    </row>
    <row r="190" spans="1:36" ht="29.25" customHeight="1" x14ac:dyDescent="0.3">
      <c r="A190" s="118" t="s">
        <v>97</v>
      </c>
      <c r="B190" s="118"/>
      <c r="C190" s="5"/>
      <c r="D190" s="5"/>
      <c r="E190" s="76"/>
      <c r="F190" s="23"/>
      <c r="G190" s="8"/>
      <c r="H190" s="85"/>
      <c r="I190" s="5"/>
      <c r="J190" s="76"/>
      <c r="K190" s="76"/>
      <c r="L190" s="5"/>
      <c r="M190" s="5"/>
      <c r="N190" s="76"/>
      <c r="O190" s="76"/>
      <c r="P190" s="76"/>
      <c r="Q190" s="76"/>
      <c r="R190" s="76"/>
      <c r="S190" s="85"/>
      <c r="T190" s="5"/>
      <c r="U190" s="94"/>
      <c r="V190" s="5"/>
      <c r="W190" s="85"/>
      <c r="X190" s="5"/>
      <c r="Y190" s="76"/>
      <c r="Z190" s="76"/>
      <c r="AA190" s="76"/>
      <c r="AB190" s="76"/>
      <c r="AC190" s="59"/>
      <c r="AJ190" s="13"/>
    </row>
    <row r="191" spans="1:36" s="11" customFormat="1" ht="27" customHeight="1" x14ac:dyDescent="0.3">
      <c r="A191" s="3">
        <v>1</v>
      </c>
      <c r="B191" s="3" t="s">
        <v>98</v>
      </c>
      <c r="C191" s="5">
        <v>544.51</v>
      </c>
      <c r="D191" s="5">
        <v>1364</v>
      </c>
      <c r="E191" s="5">
        <v>1364</v>
      </c>
      <c r="F191" s="23">
        <f t="shared" si="25"/>
        <v>2.5050044994582286</v>
      </c>
      <c r="G191" s="8">
        <v>51</v>
      </c>
      <c r="H191" s="85">
        <v>3.7390029325513198E-2</v>
      </c>
      <c r="I191" s="5">
        <v>9</v>
      </c>
      <c r="J191" s="5"/>
      <c r="K191" s="5"/>
      <c r="L191" s="5"/>
      <c r="M191" s="5"/>
      <c r="N191" s="76">
        <v>10</v>
      </c>
      <c r="O191" s="76">
        <v>0</v>
      </c>
      <c r="P191" s="76">
        <v>0</v>
      </c>
      <c r="Q191" s="76">
        <v>9</v>
      </c>
      <c r="R191" s="76">
        <v>1</v>
      </c>
      <c r="S191" s="85">
        <f t="shared" si="27"/>
        <v>0.19607843137254902</v>
      </c>
      <c r="T191" s="5">
        <v>95</v>
      </c>
      <c r="U191" s="94" t="s">
        <v>160</v>
      </c>
      <c r="V191" s="5">
        <v>51</v>
      </c>
      <c r="W191" s="85">
        <f t="shared" si="26"/>
        <v>3.7390029325513198E-2</v>
      </c>
      <c r="X191" s="5">
        <v>9</v>
      </c>
      <c r="Y191" s="5"/>
      <c r="Z191" s="5"/>
      <c r="AA191" s="5"/>
      <c r="AB191" s="5"/>
      <c r="AC191" s="59"/>
      <c r="AJ191" s="15"/>
    </row>
    <row r="192" spans="1:36" ht="26.25" customHeight="1" x14ac:dyDescent="0.3">
      <c r="A192" s="3">
        <v>2</v>
      </c>
      <c r="B192" s="3" t="s">
        <v>151</v>
      </c>
      <c r="C192" s="5"/>
      <c r="D192" s="5"/>
      <c r="E192" s="76"/>
      <c r="F192" s="23"/>
      <c r="G192" s="8"/>
      <c r="H192" s="85"/>
      <c r="I192" s="5"/>
      <c r="J192" s="76"/>
      <c r="K192" s="76"/>
      <c r="L192" s="5"/>
      <c r="M192" s="5"/>
      <c r="N192" s="76"/>
      <c r="O192" s="76"/>
      <c r="P192" s="76"/>
      <c r="Q192" s="76"/>
      <c r="R192" s="76"/>
      <c r="S192" s="85"/>
      <c r="T192" s="5"/>
      <c r="U192" s="94"/>
      <c r="V192" s="5"/>
      <c r="W192" s="85"/>
      <c r="X192" s="5"/>
      <c r="Y192" s="76"/>
      <c r="Z192" s="76"/>
      <c r="AA192" s="76"/>
      <c r="AB192" s="76"/>
      <c r="AC192" s="59"/>
      <c r="AJ192" s="13"/>
    </row>
    <row r="193" spans="1:36" s="11" customFormat="1" ht="25.5" customHeight="1" x14ac:dyDescent="0.3">
      <c r="A193" s="3"/>
      <c r="B193" s="3" t="s">
        <v>255</v>
      </c>
      <c r="C193" s="5">
        <v>330.44</v>
      </c>
      <c r="D193" s="5">
        <v>779</v>
      </c>
      <c r="E193" s="5">
        <v>779</v>
      </c>
      <c r="F193" s="23">
        <f t="shared" si="25"/>
        <v>2.3574627769035228</v>
      </c>
      <c r="G193" s="8">
        <v>14</v>
      </c>
      <c r="H193" s="85">
        <v>1.7971758664955071E-2</v>
      </c>
      <c r="I193" s="5"/>
      <c r="J193" s="5"/>
      <c r="K193" s="5"/>
      <c r="L193" s="5"/>
      <c r="M193" s="5"/>
      <c r="N193" s="76">
        <v>4</v>
      </c>
      <c r="O193" s="76">
        <v>0</v>
      </c>
      <c r="P193" s="76">
        <v>0</v>
      </c>
      <c r="Q193" s="76">
        <v>4</v>
      </c>
      <c r="R193" s="76">
        <v>0</v>
      </c>
      <c r="S193" s="85">
        <f t="shared" si="27"/>
        <v>0.2857142857142857</v>
      </c>
      <c r="T193" s="5">
        <v>54</v>
      </c>
      <c r="U193" s="94" t="s">
        <v>160</v>
      </c>
      <c r="V193" s="5">
        <v>14</v>
      </c>
      <c r="W193" s="85">
        <f t="shared" si="26"/>
        <v>1.7971758664955071E-2</v>
      </c>
      <c r="X193" s="5"/>
      <c r="Y193" s="5"/>
      <c r="Z193" s="5"/>
      <c r="AA193" s="5"/>
      <c r="AB193" s="5"/>
      <c r="AC193" s="59"/>
      <c r="AJ193" s="15"/>
    </row>
    <row r="194" spans="1:36" s="11" customFormat="1" ht="26.25" customHeight="1" x14ac:dyDescent="0.3">
      <c r="A194" s="3">
        <v>3</v>
      </c>
      <c r="B194" s="3" t="s">
        <v>99</v>
      </c>
      <c r="C194" s="5">
        <v>157.74</v>
      </c>
      <c r="D194" s="5">
        <v>189</v>
      </c>
      <c r="E194" s="5">
        <v>189</v>
      </c>
      <c r="F194" s="23">
        <f t="shared" si="25"/>
        <v>1.1981742107265119</v>
      </c>
      <c r="G194" s="8">
        <v>9</v>
      </c>
      <c r="H194" s="85">
        <v>4.7619047619047616E-2</v>
      </c>
      <c r="I194" s="5">
        <v>1</v>
      </c>
      <c r="J194" s="5"/>
      <c r="K194" s="5"/>
      <c r="L194" s="5"/>
      <c r="M194" s="5"/>
      <c r="N194" s="76">
        <v>0</v>
      </c>
      <c r="O194" s="76">
        <v>0</v>
      </c>
      <c r="P194" s="76">
        <v>0</v>
      </c>
      <c r="Q194" s="76">
        <v>0</v>
      </c>
      <c r="R194" s="76">
        <v>0</v>
      </c>
      <c r="S194" s="85">
        <f t="shared" si="27"/>
        <v>0</v>
      </c>
      <c r="T194" s="5">
        <v>9</v>
      </c>
      <c r="U194" s="94" t="s">
        <v>161</v>
      </c>
      <c r="V194" s="5">
        <v>9</v>
      </c>
      <c r="W194" s="85">
        <f t="shared" si="26"/>
        <v>4.7619047619047616E-2</v>
      </c>
      <c r="X194" s="5">
        <v>1</v>
      </c>
      <c r="Y194" s="5"/>
      <c r="Z194" s="5"/>
      <c r="AA194" s="5"/>
      <c r="AB194" s="5"/>
      <c r="AC194" s="59"/>
      <c r="AJ194" s="15"/>
    </row>
    <row r="195" spans="1:36" s="11" customFormat="1" ht="25.5" customHeight="1" x14ac:dyDescent="0.3">
      <c r="A195" s="3">
        <v>4</v>
      </c>
      <c r="B195" s="3" t="s">
        <v>100</v>
      </c>
      <c r="C195" s="50">
        <v>35</v>
      </c>
      <c r="D195" s="5">
        <v>97</v>
      </c>
      <c r="E195" s="5">
        <v>97</v>
      </c>
      <c r="F195" s="23">
        <f t="shared" si="25"/>
        <v>2.7714285714285714</v>
      </c>
      <c r="G195" s="8">
        <v>6</v>
      </c>
      <c r="H195" s="85">
        <v>6.1855670103092786E-2</v>
      </c>
      <c r="I195" s="5"/>
      <c r="J195" s="5"/>
      <c r="K195" s="5"/>
      <c r="L195" s="5"/>
      <c r="M195" s="5"/>
      <c r="N195" s="76">
        <v>4</v>
      </c>
      <c r="O195" s="76">
        <v>0</v>
      </c>
      <c r="P195" s="76">
        <v>0</v>
      </c>
      <c r="Q195" s="76">
        <v>3</v>
      </c>
      <c r="R195" s="76">
        <v>1</v>
      </c>
      <c r="S195" s="85">
        <f t="shared" si="27"/>
        <v>0.66666666666666663</v>
      </c>
      <c r="T195" s="5">
        <v>6</v>
      </c>
      <c r="U195" s="94" t="s">
        <v>160</v>
      </c>
      <c r="V195" s="5">
        <v>6</v>
      </c>
      <c r="W195" s="85">
        <f t="shared" si="26"/>
        <v>6.1855670103092786E-2</v>
      </c>
      <c r="X195" s="5"/>
      <c r="Y195" s="5"/>
      <c r="Z195" s="5"/>
      <c r="AA195" s="5"/>
      <c r="AB195" s="5"/>
      <c r="AC195" s="59"/>
      <c r="AJ195" s="15"/>
    </row>
    <row r="196" spans="1:36" s="11" customFormat="1" ht="27" customHeight="1" x14ac:dyDescent="0.3">
      <c r="A196" s="3">
        <v>5</v>
      </c>
      <c r="B196" s="3" t="s">
        <v>101</v>
      </c>
      <c r="C196" s="5">
        <v>146.55000000000001</v>
      </c>
      <c r="D196" s="5">
        <v>200</v>
      </c>
      <c r="E196" s="5">
        <v>200</v>
      </c>
      <c r="F196" s="23">
        <f t="shared" si="25"/>
        <v>1.3647219379051516</v>
      </c>
      <c r="G196" s="8">
        <v>10</v>
      </c>
      <c r="H196" s="85">
        <v>0.05</v>
      </c>
      <c r="I196" s="5"/>
      <c r="J196" s="5"/>
      <c r="K196" s="5"/>
      <c r="L196" s="5"/>
      <c r="M196" s="5"/>
      <c r="N196" s="76">
        <v>3</v>
      </c>
      <c r="O196" s="76">
        <v>0</v>
      </c>
      <c r="P196" s="76">
        <v>0</v>
      </c>
      <c r="Q196" s="76">
        <v>2</v>
      </c>
      <c r="R196" s="76">
        <v>1</v>
      </c>
      <c r="S196" s="85">
        <f t="shared" si="27"/>
        <v>0.3</v>
      </c>
      <c r="T196" s="5">
        <v>10</v>
      </c>
      <c r="U196" s="94" t="s">
        <v>161</v>
      </c>
      <c r="V196" s="5">
        <v>10</v>
      </c>
      <c r="W196" s="85">
        <f t="shared" si="26"/>
        <v>0.05</v>
      </c>
      <c r="X196" s="5"/>
      <c r="Y196" s="5"/>
      <c r="Z196" s="5"/>
      <c r="AA196" s="5"/>
      <c r="AB196" s="5"/>
      <c r="AC196" s="59"/>
      <c r="AJ196" s="15"/>
    </row>
    <row r="197" spans="1:36" ht="29.25" customHeight="1" x14ac:dyDescent="0.3">
      <c r="A197" s="3">
        <v>6</v>
      </c>
      <c r="B197" s="3" t="s">
        <v>102</v>
      </c>
      <c r="C197" s="5">
        <v>6.49</v>
      </c>
      <c r="D197" s="5">
        <v>0</v>
      </c>
      <c r="E197" s="76">
        <v>0</v>
      </c>
      <c r="F197" s="23">
        <f t="shared" si="25"/>
        <v>0</v>
      </c>
      <c r="G197" s="8">
        <v>0</v>
      </c>
      <c r="H197" s="85"/>
      <c r="I197" s="5"/>
      <c r="J197" s="76"/>
      <c r="K197" s="76"/>
      <c r="L197" s="5"/>
      <c r="M197" s="5"/>
      <c r="N197" s="76">
        <v>0</v>
      </c>
      <c r="O197" s="76">
        <v>0</v>
      </c>
      <c r="P197" s="76">
        <v>0</v>
      </c>
      <c r="Q197" s="76">
        <v>0</v>
      </c>
      <c r="R197" s="76">
        <v>0</v>
      </c>
      <c r="S197" s="85">
        <v>0</v>
      </c>
      <c r="T197" s="5">
        <v>0</v>
      </c>
      <c r="U197" s="94">
        <v>0</v>
      </c>
      <c r="V197" s="5">
        <v>0</v>
      </c>
      <c r="W197" s="85"/>
      <c r="X197" s="5"/>
      <c r="Y197" s="76"/>
      <c r="Z197" s="76"/>
      <c r="AA197" s="76"/>
      <c r="AB197" s="76"/>
      <c r="AC197" s="59"/>
      <c r="AJ197" s="13"/>
    </row>
    <row r="198" spans="1:36" ht="30.75" customHeight="1" x14ac:dyDescent="0.3">
      <c r="A198" s="3">
        <v>7</v>
      </c>
      <c r="B198" s="3" t="s">
        <v>103</v>
      </c>
      <c r="C198" s="5">
        <v>8.93</v>
      </c>
      <c r="D198" s="5">
        <v>0</v>
      </c>
      <c r="E198" s="76">
        <v>0</v>
      </c>
      <c r="F198" s="23">
        <f t="shared" si="25"/>
        <v>0</v>
      </c>
      <c r="G198" s="8">
        <v>0</v>
      </c>
      <c r="H198" s="85"/>
      <c r="I198" s="5"/>
      <c r="J198" s="76"/>
      <c r="K198" s="76"/>
      <c r="L198" s="5"/>
      <c r="M198" s="5"/>
      <c r="N198" s="76">
        <v>0</v>
      </c>
      <c r="O198" s="76">
        <v>0</v>
      </c>
      <c r="P198" s="76">
        <v>0</v>
      </c>
      <c r="Q198" s="76">
        <v>0</v>
      </c>
      <c r="R198" s="76">
        <v>0</v>
      </c>
      <c r="S198" s="85">
        <v>0</v>
      </c>
      <c r="T198" s="5">
        <v>0</v>
      </c>
      <c r="U198" s="94">
        <v>0</v>
      </c>
      <c r="V198" s="5">
        <v>0</v>
      </c>
      <c r="W198" s="85"/>
      <c r="X198" s="5"/>
      <c r="Y198" s="76"/>
      <c r="Z198" s="76"/>
      <c r="AA198" s="76"/>
      <c r="AB198" s="76"/>
      <c r="AC198" s="59"/>
      <c r="AJ198" s="13"/>
    </row>
    <row r="199" spans="1:36" ht="30.75" customHeight="1" x14ac:dyDescent="0.3">
      <c r="A199" s="3">
        <v>8</v>
      </c>
      <c r="B199" s="3" t="s">
        <v>28</v>
      </c>
      <c r="C199" s="5">
        <v>39.99</v>
      </c>
      <c r="D199" s="5"/>
      <c r="E199" s="76"/>
      <c r="F199" s="23"/>
      <c r="G199" s="8"/>
      <c r="H199" s="85"/>
      <c r="I199" s="5"/>
      <c r="J199" s="76"/>
      <c r="K199" s="76"/>
      <c r="L199" s="5"/>
      <c r="M199" s="5"/>
      <c r="N199" s="76"/>
      <c r="O199" s="76"/>
      <c r="P199" s="76"/>
      <c r="Q199" s="76"/>
      <c r="R199" s="76"/>
      <c r="S199" s="85"/>
      <c r="T199" s="5"/>
      <c r="U199" s="94"/>
      <c r="V199" s="5"/>
      <c r="W199" s="85"/>
      <c r="X199" s="5"/>
      <c r="Y199" s="76"/>
      <c r="Z199" s="76"/>
      <c r="AA199" s="76"/>
      <c r="AB199" s="76"/>
      <c r="AC199" s="59"/>
      <c r="AJ199" s="13"/>
    </row>
    <row r="200" spans="1:36" ht="38.25" customHeight="1" x14ac:dyDescent="0.3">
      <c r="A200" s="3">
        <v>9</v>
      </c>
      <c r="B200" s="3" t="s">
        <v>191</v>
      </c>
      <c r="C200" s="5">
        <v>23.28</v>
      </c>
      <c r="D200" s="5">
        <v>50</v>
      </c>
      <c r="E200" s="5">
        <v>50</v>
      </c>
      <c r="F200" s="23">
        <v>2.1477663230240549</v>
      </c>
      <c r="G200" s="8">
        <v>3</v>
      </c>
      <c r="H200" s="85">
        <v>0.06</v>
      </c>
      <c r="I200" s="5">
        <v>1</v>
      </c>
      <c r="J200" s="5"/>
      <c r="K200" s="5"/>
      <c r="L200" s="5"/>
      <c r="M200" s="5"/>
      <c r="N200" s="76">
        <v>0</v>
      </c>
      <c r="O200" s="76">
        <v>0</v>
      </c>
      <c r="P200" s="76">
        <v>0</v>
      </c>
      <c r="Q200" s="76">
        <v>0</v>
      </c>
      <c r="R200" s="76">
        <v>0</v>
      </c>
      <c r="S200" s="85">
        <v>0</v>
      </c>
      <c r="T200" s="5">
        <v>3</v>
      </c>
      <c r="U200" s="94" t="s">
        <v>160</v>
      </c>
      <c r="V200" s="5">
        <v>3</v>
      </c>
      <c r="W200" s="85">
        <v>0.06</v>
      </c>
      <c r="X200" s="5">
        <v>1</v>
      </c>
      <c r="Y200" s="5"/>
      <c r="Z200" s="5"/>
      <c r="AA200" s="5"/>
      <c r="AB200" s="5"/>
      <c r="AC200" s="59"/>
      <c r="AJ200" s="13"/>
    </row>
    <row r="201" spans="1:36" ht="42" customHeight="1" x14ac:dyDescent="0.3">
      <c r="A201" s="3">
        <v>10</v>
      </c>
      <c r="B201" s="3" t="s">
        <v>192</v>
      </c>
      <c r="C201" s="5">
        <v>16.71</v>
      </c>
      <c r="D201" s="5">
        <v>2</v>
      </c>
      <c r="E201" s="5">
        <v>2</v>
      </c>
      <c r="F201" s="23">
        <v>0.11968880909634949</v>
      </c>
      <c r="G201" s="8">
        <v>0</v>
      </c>
      <c r="H201" s="85">
        <v>0</v>
      </c>
      <c r="I201" s="5"/>
      <c r="J201" s="5"/>
      <c r="K201" s="5"/>
      <c r="L201" s="5"/>
      <c r="M201" s="5"/>
      <c r="N201" s="76">
        <v>0</v>
      </c>
      <c r="O201" s="76">
        <v>0</v>
      </c>
      <c r="P201" s="76">
        <v>0</v>
      </c>
      <c r="Q201" s="76">
        <v>0</v>
      </c>
      <c r="R201" s="76">
        <v>0</v>
      </c>
      <c r="S201" s="85">
        <v>0</v>
      </c>
      <c r="T201" s="5">
        <v>0</v>
      </c>
      <c r="U201" s="94">
        <v>0</v>
      </c>
      <c r="V201" s="5">
        <v>0</v>
      </c>
      <c r="W201" s="85">
        <v>0</v>
      </c>
      <c r="X201" s="5"/>
      <c r="Y201" s="5"/>
      <c r="Z201" s="5"/>
      <c r="AA201" s="5"/>
      <c r="AB201" s="5"/>
      <c r="AC201" s="59"/>
      <c r="AJ201" s="13"/>
    </row>
    <row r="202" spans="1:36" ht="87" customHeight="1" x14ac:dyDescent="0.3">
      <c r="A202" s="26">
        <v>11</v>
      </c>
      <c r="B202" s="3" t="s">
        <v>153</v>
      </c>
      <c r="C202" s="5"/>
      <c r="D202" s="5"/>
      <c r="E202" s="5"/>
      <c r="F202" s="23"/>
      <c r="G202" s="8"/>
      <c r="H202" s="85"/>
      <c r="I202" s="5"/>
      <c r="J202" s="5"/>
      <c r="K202" s="5"/>
      <c r="L202" s="5"/>
      <c r="M202" s="5"/>
      <c r="N202" s="5">
        <v>7</v>
      </c>
      <c r="O202" s="5">
        <v>0</v>
      </c>
      <c r="P202" s="5">
        <v>0</v>
      </c>
      <c r="Q202" s="5">
        <v>7</v>
      </c>
      <c r="R202" s="5">
        <v>0</v>
      </c>
      <c r="S202" s="85">
        <v>0.77800000000000002</v>
      </c>
      <c r="T202" s="5"/>
      <c r="U202" s="94"/>
      <c r="V202" s="5"/>
      <c r="W202" s="85"/>
      <c r="X202" s="5"/>
      <c r="Y202" s="5"/>
      <c r="Z202" s="5"/>
      <c r="AA202" s="5"/>
      <c r="AB202" s="5"/>
      <c r="AC202" s="59"/>
      <c r="AJ202" s="13"/>
    </row>
    <row r="203" spans="1:36" s="33" customFormat="1" ht="33.6" customHeight="1" x14ac:dyDescent="0.25">
      <c r="A203" s="117" t="s">
        <v>104</v>
      </c>
      <c r="B203" s="117"/>
      <c r="C203" s="53">
        <f>SUM(C201,C200,C198,C197,C196,C195,C194,C193,C191)</f>
        <v>1269.6500000000001</v>
      </c>
      <c r="D203" s="31">
        <v>2681</v>
      </c>
      <c r="E203" s="31">
        <f>SUM(E191:E202)</f>
        <v>2681</v>
      </c>
      <c r="F203" s="68">
        <f t="shared" si="25"/>
        <v>2.1116055605875634</v>
      </c>
      <c r="G203" s="24">
        <f>SUM(G191:G202)</f>
        <v>93</v>
      </c>
      <c r="H203" s="88">
        <v>3.4688549048862365E-2</v>
      </c>
      <c r="I203" s="31">
        <v>11</v>
      </c>
      <c r="J203" s="31"/>
      <c r="K203" s="31"/>
      <c r="L203" s="31"/>
      <c r="M203" s="31"/>
      <c r="N203" s="31">
        <f>SUM(N191:N202)</f>
        <v>28</v>
      </c>
      <c r="O203" s="31">
        <f>SUM(O191:O202)</f>
        <v>0</v>
      </c>
      <c r="P203" s="31">
        <f>SUM(P191:P202)</f>
        <v>0</v>
      </c>
      <c r="Q203" s="31">
        <f>SUM(Q191:Q202)</f>
        <v>25</v>
      </c>
      <c r="R203" s="31">
        <f>SUM(R191:R202)</f>
        <v>3</v>
      </c>
      <c r="S203" s="88"/>
      <c r="T203" s="31">
        <f>SUM(T191:T202)</f>
        <v>177</v>
      </c>
      <c r="U203" s="95">
        <f>T203/E203</f>
        <v>6.6020141738157401E-2</v>
      </c>
      <c r="V203" s="31">
        <f>SUM(V191:V202)</f>
        <v>93</v>
      </c>
      <c r="W203" s="88">
        <f t="shared" si="26"/>
        <v>3.4688549048862365E-2</v>
      </c>
      <c r="X203" s="31">
        <f>SUM(X191:X202)</f>
        <v>11</v>
      </c>
      <c r="Y203" s="31">
        <f>SUM(Y191:Y202)</f>
        <v>0</v>
      </c>
      <c r="Z203" s="31">
        <f>SUM(Z191:Z202)</f>
        <v>0</v>
      </c>
      <c r="AA203" s="31">
        <f>SUM(AA191:AA202)</f>
        <v>0</v>
      </c>
      <c r="AB203" s="31">
        <f>SUM(AB191:AB202)</f>
        <v>0</v>
      </c>
      <c r="AC203" s="61"/>
      <c r="AJ203" s="34"/>
    </row>
    <row r="204" spans="1:36" ht="25.5" customHeight="1" x14ac:dyDescent="0.3">
      <c r="A204" s="109" t="s">
        <v>105</v>
      </c>
      <c r="B204" s="110"/>
      <c r="C204" s="5"/>
      <c r="D204" s="5"/>
      <c r="E204" s="76"/>
      <c r="F204" s="23"/>
      <c r="G204" s="8"/>
      <c r="H204" s="85"/>
      <c r="I204" s="5"/>
      <c r="J204" s="76"/>
      <c r="K204" s="76"/>
      <c r="L204" s="5"/>
      <c r="M204" s="5"/>
      <c r="N204" s="76"/>
      <c r="O204" s="76"/>
      <c r="P204" s="76"/>
      <c r="Q204" s="76"/>
      <c r="R204" s="76"/>
      <c r="S204" s="85"/>
      <c r="T204" s="5"/>
      <c r="U204" s="94"/>
      <c r="V204" s="5"/>
      <c r="W204" s="85"/>
      <c r="X204" s="5"/>
      <c r="Y204" s="76"/>
      <c r="Z204" s="76"/>
      <c r="AA204" s="76"/>
      <c r="AB204" s="76"/>
      <c r="AC204" s="59"/>
      <c r="AJ204" s="13"/>
    </row>
    <row r="205" spans="1:36" s="11" customFormat="1" ht="24.75" customHeight="1" x14ac:dyDescent="0.3">
      <c r="A205" s="55">
        <v>1</v>
      </c>
      <c r="B205" s="29" t="s">
        <v>106</v>
      </c>
      <c r="C205" s="5"/>
      <c r="D205" s="5"/>
      <c r="E205" s="5"/>
      <c r="F205" s="23"/>
      <c r="G205" s="8"/>
      <c r="H205" s="85"/>
      <c r="I205" s="5"/>
      <c r="J205" s="5"/>
      <c r="K205" s="5"/>
      <c r="L205" s="5"/>
      <c r="M205" s="5"/>
      <c r="N205" s="76"/>
      <c r="O205" s="76"/>
      <c r="P205" s="76"/>
      <c r="Q205" s="76"/>
      <c r="R205" s="76"/>
      <c r="S205" s="85"/>
      <c r="T205" s="5"/>
      <c r="U205" s="94"/>
      <c r="V205" s="5"/>
      <c r="W205" s="85"/>
      <c r="X205" s="5"/>
      <c r="Y205" s="5"/>
      <c r="Z205" s="5"/>
      <c r="AA205" s="5"/>
      <c r="AB205" s="5"/>
      <c r="AC205" s="59"/>
      <c r="AJ205" s="15"/>
    </row>
    <row r="206" spans="1:36" s="11" customFormat="1" ht="26.25" customHeight="1" x14ac:dyDescent="0.3">
      <c r="A206" s="55"/>
      <c r="B206" s="29" t="s">
        <v>256</v>
      </c>
      <c r="C206" s="5">
        <v>25.35</v>
      </c>
      <c r="D206" s="5">
        <v>27</v>
      </c>
      <c r="E206" s="5">
        <v>27</v>
      </c>
      <c r="F206" s="23">
        <f t="shared" si="25"/>
        <v>1.0650887573964496</v>
      </c>
      <c r="G206" s="8">
        <v>1</v>
      </c>
      <c r="H206" s="85">
        <v>3.7037037037037035E-2</v>
      </c>
      <c r="I206" s="5"/>
      <c r="J206" s="5"/>
      <c r="K206" s="5"/>
      <c r="L206" s="5"/>
      <c r="M206" s="5"/>
      <c r="N206" s="76">
        <v>0</v>
      </c>
      <c r="O206" s="76">
        <v>0</v>
      </c>
      <c r="P206" s="76">
        <v>0</v>
      </c>
      <c r="Q206" s="76">
        <v>0</v>
      </c>
      <c r="R206" s="76">
        <v>0</v>
      </c>
      <c r="S206" s="85">
        <v>0</v>
      </c>
      <c r="T206" s="5">
        <v>1</v>
      </c>
      <c r="U206" s="94" t="s">
        <v>161</v>
      </c>
      <c r="V206" s="5">
        <v>1</v>
      </c>
      <c r="W206" s="85">
        <f t="shared" si="26"/>
        <v>3.7037037037037035E-2</v>
      </c>
      <c r="X206" s="5"/>
      <c r="Y206" s="5"/>
      <c r="Z206" s="5"/>
      <c r="AA206" s="5"/>
      <c r="AB206" s="5"/>
      <c r="AC206" s="59"/>
      <c r="AJ206" s="15"/>
    </row>
    <row r="207" spans="1:36" s="11" customFormat="1" ht="26.25" customHeight="1" x14ac:dyDescent="0.3">
      <c r="A207" s="55"/>
      <c r="B207" s="29" t="s">
        <v>257</v>
      </c>
      <c r="C207" s="5">
        <v>70.63</v>
      </c>
      <c r="D207" s="5">
        <v>37</v>
      </c>
      <c r="E207" s="5">
        <v>37</v>
      </c>
      <c r="F207" s="23">
        <f t="shared" si="25"/>
        <v>0.52385671810845258</v>
      </c>
      <c r="G207" s="8">
        <v>1</v>
      </c>
      <c r="H207" s="85">
        <v>2.7027027027027029E-2</v>
      </c>
      <c r="I207" s="5"/>
      <c r="J207" s="5"/>
      <c r="K207" s="5"/>
      <c r="L207" s="5"/>
      <c r="M207" s="5"/>
      <c r="N207" s="76">
        <v>0</v>
      </c>
      <c r="O207" s="76">
        <v>0</v>
      </c>
      <c r="P207" s="76">
        <v>0</v>
      </c>
      <c r="Q207" s="76">
        <v>0</v>
      </c>
      <c r="R207" s="76">
        <v>0</v>
      </c>
      <c r="S207" s="85">
        <v>0</v>
      </c>
      <c r="T207" s="5">
        <v>1</v>
      </c>
      <c r="U207" s="94" t="s">
        <v>159</v>
      </c>
      <c r="V207" s="5">
        <v>1</v>
      </c>
      <c r="W207" s="85">
        <f t="shared" si="26"/>
        <v>2.7027027027027029E-2</v>
      </c>
      <c r="X207" s="5"/>
      <c r="Y207" s="5"/>
      <c r="Z207" s="5"/>
      <c r="AA207" s="5"/>
      <c r="AB207" s="5"/>
      <c r="AC207" s="59"/>
      <c r="AJ207" s="15"/>
    </row>
    <row r="208" spans="1:36" s="11" customFormat="1" ht="22.5" customHeight="1" x14ac:dyDescent="0.3">
      <c r="A208" s="55"/>
      <c r="B208" s="29" t="s">
        <v>258</v>
      </c>
      <c r="C208" s="5">
        <v>12.44</v>
      </c>
      <c r="D208" s="5">
        <v>26</v>
      </c>
      <c r="E208" s="5">
        <v>26</v>
      </c>
      <c r="F208" s="23">
        <f t="shared" si="25"/>
        <v>2.090032154340836</v>
      </c>
      <c r="G208" s="8">
        <v>1</v>
      </c>
      <c r="H208" s="85">
        <v>3.8461538461538464E-2</v>
      </c>
      <c r="I208" s="5"/>
      <c r="J208" s="5"/>
      <c r="K208" s="5"/>
      <c r="L208" s="5"/>
      <c r="M208" s="5"/>
      <c r="N208" s="76">
        <v>0</v>
      </c>
      <c r="O208" s="76">
        <v>0</v>
      </c>
      <c r="P208" s="76">
        <v>0</v>
      </c>
      <c r="Q208" s="76">
        <v>0</v>
      </c>
      <c r="R208" s="76">
        <v>0</v>
      </c>
      <c r="S208" s="85">
        <v>0</v>
      </c>
      <c r="T208" s="5">
        <v>1</v>
      </c>
      <c r="U208" s="94" t="s">
        <v>160</v>
      </c>
      <c r="V208" s="5">
        <v>1</v>
      </c>
      <c r="W208" s="85">
        <f t="shared" si="26"/>
        <v>3.8461538461538464E-2</v>
      </c>
      <c r="X208" s="5"/>
      <c r="Y208" s="5"/>
      <c r="Z208" s="5"/>
      <c r="AA208" s="5"/>
      <c r="AB208" s="5"/>
      <c r="AC208" s="59"/>
      <c r="AJ208" s="15"/>
    </row>
    <row r="209" spans="1:36" s="11" customFormat="1" ht="23.25" customHeight="1" x14ac:dyDescent="0.3">
      <c r="A209" s="55"/>
      <c r="B209" s="29" t="s">
        <v>259</v>
      </c>
      <c r="C209" s="5">
        <v>350.33</v>
      </c>
      <c r="D209" s="5">
        <v>642</v>
      </c>
      <c r="E209" s="5">
        <v>642</v>
      </c>
      <c r="F209" s="23">
        <f t="shared" si="25"/>
        <v>1.8325578740045101</v>
      </c>
      <c r="G209" s="8">
        <v>15</v>
      </c>
      <c r="H209" s="85">
        <v>2.336448598130841E-2</v>
      </c>
      <c r="I209" s="5"/>
      <c r="J209" s="5"/>
      <c r="K209" s="5"/>
      <c r="L209" s="5"/>
      <c r="M209" s="5"/>
      <c r="N209" s="76">
        <v>3</v>
      </c>
      <c r="O209" s="76">
        <v>0</v>
      </c>
      <c r="P209" s="76">
        <v>0</v>
      </c>
      <c r="Q209" s="76">
        <v>3</v>
      </c>
      <c r="R209" s="76">
        <v>0</v>
      </c>
      <c r="S209" s="85">
        <v>0</v>
      </c>
      <c r="T209" s="5">
        <v>32</v>
      </c>
      <c r="U209" s="94" t="s">
        <v>161</v>
      </c>
      <c r="V209" s="5">
        <v>15</v>
      </c>
      <c r="W209" s="85">
        <f t="shared" si="26"/>
        <v>2.336448598130841E-2</v>
      </c>
      <c r="X209" s="5"/>
      <c r="Y209" s="5"/>
      <c r="Z209" s="5"/>
      <c r="AA209" s="5"/>
      <c r="AB209" s="5"/>
      <c r="AC209" s="59"/>
      <c r="AJ209" s="15"/>
    </row>
    <row r="210" spans="1:36" ht="24.75" customHeight="1" x14ac:dyDescent="0.3">
      <c r="A210" s="55">
        <v>2</v>
      </c>
      <c r="B210" s="29" t="s">
        <v>107</v>
      </c>
      <c r="C210" s="5">
        <v>369.64</v>
      </c>
      <c r="D210" s="5">
        <v>0</v>
      </c>
      <c r="E210" s="76">
        <v>0</v>
      </c>
      <c r="F210" s="23">
        <f t="shared" si="25"/>
        <v>0</v>
      </c>
      <c r="G210" s="8">
        <v>0</v>
      </c>
      <c r="H210" s="85"/>
      <c r="I210" s="5"/>
      <c r="J210" s="76"/>
      <c r="K210" s="76"/>
      <c r="L210" s="76"/>
      <c r="M210" s="76"/>
      <c r="N210" s="76">
        <v>0</v>
      </c>
      <c r="O210" s="76">
        <v>0</v>
      </c>
      <c r="P210" s="76">
        <v>0</v>
      </c>
      <c r="Q210" s="76">
        <v>0</v>
      </c>
      <c r="R210" s="76">
        <v>0</v>
      </c>
      <c r="S210" s="85">
        <v>0</v>
      </c>
      <c r="T210" s="5">
        <v>0</v>
      </c>
      <c r="U210" s="94" t="s">
        <v>159</v>
      </c>
      <c r="V210" s="5">
        <v>0</v>
      </c>
      <c r="W210" s="85"/>
      <c r="X210" s="5"/>
      <c r="Y210" s="76"/>
      <c r="Z210" s="76"/>
      <c r="AA210" s="76"/>
      <c r="AB210" s="76"/>
      <c r="AC210" s="59"/>
      <c r="AJ210" s="13"/>
    </row>
    <row r="211" spans="1:36" s="11" customFormat="1" ht="21.75" customHeight="1" x14ac:dyDescent="0.3">
      <c r="A211" s="55">
        <v>3</v>
      </c>
      <c r="B211" s="3" t="s">
        <v>314</v>
      </c>
      <c r="C211" s="5"/>
      <c r="D211" s="5"/>
      <c r="E211" s="5"/>
      <c r="F211" s="23"/>
      <c r="G211" s="8"/>
      <c r="H211" s="8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85"/>
      <c r="T211" s="5"/>
      <c r="U211" s="94"/>
      <c r="V211" s="5"/>
      <c r="W211" s="85"/>
      <c r="X211" s="5"/>
      <c r="Y211" s="5"/>
      <c r="Z211" s="5"/>
      <c r="AA211" s="5"/>
      <c r="AB211" s="5"/>
      <c r="AC211" s="59"/>
      <c r="AJ211" s="15"/>
    </row>
    <row r="212" spans="1:36" s="11" customFormat="1" ht="26.25" customHeight="1" x14ac:dyDescent="0.3">
      <c r="A212" s="55"/>
      <c r="B212" s="3" t="s">
        <v>223</v>
      </c>
      <c r="C212" s="5">
        <v>243.37</v>
      </c>
      <c r="D212" s="5">
        <v>184</v>
      </c>
      <c r="E212" s="5">
        <v>184</v>
      </c>
      <c r="F212" s="23">
        <f t="shared" si="25"/>
        <v>0.75605045815014171</v>
      </c>
      <c r="G212" s="8">
        <v>5</v>
      </c>
      <c r="H212" s="85">
        <v>2.717391304347826E-2</v>
      </c>
      <c r="I212" s="5"/>
      <c r="J212" s="5"/>
      <c r="K212" s="5"/>
      <c r="L212" s="5"/>
      <c r="M212" s="5"/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85">
        <f t="shared" si="27"/>
        <v>0</v>
      </c>
      <c r="T212" s="5">
        <v>5</v>
      </c>
      <c r="U212" s="94" t="s">
        <v>159</v>
      </c>
      <c r="V212" s="5">
        <v>5</v>
      </c>
      <c r="W212" s="85">
        <f t="shared" si="26"/>
        <v>2.717391304347826E-2</v>
      </c>
      <c r="X212" s="5"/>
      <c r="Y212" s="5"/>
      <c r="Z212" s="5"/>
      <c r="AA212" s="5"/>
      <c r="AB212" s="5"/>
      <c r="AC212" s="59"/>
      <c r="AJ212" s="15"/>
    </row>
    <row r="213" spans="1:36" s="11" customFormat="1" ht="26.25" customHeight="1" x14ac:dyDescent="0.3">
      <c r="A213" s="55"/>
      <c r="B213" s="3" t="s">
        <v>224</v>
      </c>
      <c r="C213" s="5">
        <v>1408.25</v>
      </c>
      <c r="D213" s="5">
        <v>1284</v>
      </c>
      <c r="E213" s="5">
        <v>1284</v>
      </c>
      <c r="F213" s="23">
        <f t="shared" si="25"/>
        <v>0.91176992721462813</v>
      </c>
      <c r="G213" s="8">
        <v>38</v>
      </c>
      <c r="H213" s="85">
        <v>2.9595015576323987E-2</v>
      </c>
      <c r="I213" s="5"/>
      <c r="J213" s="5"/>
      <c r="K213" s="5"/>
      <c r="L213" s="5"/>
      <c r="M213" s="5"/>
      <c r="N213" s="5">
        <v>12</v>
      </c>
      <c r="O213" s="5">
        <v>0</v>
      </c>
      <c r="P213" s="5">
        <v>0</v>
      </c>
      <c r="Q213" s="5">
        <v>11</v>
      </c>
      <c r="R213" s="5">
        <v>1</v>
      </c>
      <c r="S213" s="85">
        <f t="shared" si="27"/>
        <v>0.31578947368421051</v>
      </c>
      <c r="T213" s="5">
        <v>38</v>
      </c>
      <c r="U213" s="94" t="s">
        <v>159</v>
      </c>
      <c r="V213" s="5">
        <v>38</v>
      </c>
      <c r="W213" s="85">
        <f t="shared" si="26"/>
        <v>2.9595015576323987E-2</v>
      </c>
      <c r="X213" s="5"/>
      <c r="Y213" s="5"/>
      <c r="Z213" s="5"/>
      <c r="AA213" s="5"/>
      <c r="AB213" s="5"/>
      <c r="AC213" s="59"/>
      <c r="AJ213" s="15"/>
    </row>
    <row r="214" spans="1:36" ht="24.75" customHeight="1" x14ac:dyDescent="0.3">
      <c r="A214" s="55">
        <v>4</v>
      </c>
      <c r="B214" s="3" t="s">
        <v>28</v>
      </c>
      <c r="C214" s="5">
        <v>6.27</v>
      </c>
      <c r="D214" s="5">
        <v>0</v>
      </c>
      <c r="E214" s="76">
        <v>0</v>
      </c>
      <c r="F214" s="23">
        <f t="shared" si="25"/>
        <v>0</v>
      </c>
      <c r="G214" s="8">
        <v>0</v>
      </c>
      <c r="H214" s="85">
        <v>0</v>
      </c>
      <c r="I214" s="5"/>
      <c r="J214" s="76">
        <v>0</v>
      </c>
      <c r="K214" s="76">
        <v>0</v>
      </c>
      <c r="L214" s="76">
        <v>0</v>
      </c>
      <c r="M214" s="76">
        <v>0</v>
      </c>
      <c r="N214" s="76">
        <v>0</v>
      </c>
      <c r="O214" s="76">
        <v>0</v>
      </c>
      <c r="P214" s="76">
        <v>0</v>
      </c>
      <c r="Q214" s="76">
        <v>0</v>
      </c>
      <c r="R214" s="76">
        <v>0</v>
      </c>
      <c r="S214" s="85">
        <v>0</v>
      </c>
      <c r="T214" s="5">
        <v>0</v>
      </c>
      <c r="U214" s="94">
        <v>0</v>
      </c>
      <c r="V214" s="5">
        <v>0</v>
      </c>
      <c r="W214" s="85">
        <v>0</v>
      </c>
      <c r="X214" s="5"/>
      <c r="Y214" s="76"/>
      <c r="Z214" s="76"/>
      <c r="AA214" s="76"/>
      <c r="AB214" s="76"/>
      <c r="AC214" s="59"/>
      <c r="AJ214" s="13"/>
    </row>
    <row r="215" spans="1:36" ht="87" customHeight="1" x14ac:dyDescent="0.3">
      <c r="A215" s="55">
        <v>5</v>
      </c>
      <c r="B215" s="51" t="s">
        <v>153</v>
      </c>
      <c r="C215" s="5"/>
      <c r="D215" s="5"/>
      <c r="E215" s="76"/>
      <c r="F215" s="23"/>
      <c r="G215" s="8"/>
      <c r="H215" s="85"/>
      <c r="I215" s="5"/>
      <c r="J215" s="76"/>
      <c r="K215" s="76"/>
      <c r="L215" s="76"/>
      <c r="M215" s="76"/>
      <c r="N215" s="76"/>
      <c r="O215" s="76"/>
      <c r="P215" s="76"/>
      <c r="Q215" s="76"/>
      <c r="R215" s="76"/>
      <c r="S215" s="85"/>
      <c r="T215" s="5"/>
      <c r="U215" s="94"/>
      <c r="V215" s="5"/>
      <c r="W215" s="85"/>
      <c r="X215" s="5"/>
      <c r="Y215" s="76"/>
      <c r="Z215" s="76"/>
      <c r="AA215" s="76"/>
      <c r="AB215" s="76"/>
      <c r="AC215" s="59"/>
      <c r="AJ215" s="13"/>
    </row>
    <row r="216" spans="1:36" s="33" customFormat="1" ht="27" customHeight="1" x14ac:dyDescent="0.25">
      <c r="A216" s="138" t="s">
        <v>108</v>
      </c>
      <c r="B216" s="139"/>
      <c r="C216" s="31">
        <f>SUM(C214,C213,C212,C210,C209,C208,C207,C206)</f>
        <v>2486.2799999999997</v>
      </c>
      <c r="D216" s="31">
        <v>2200</v>
      </c>
      <c r="E216" s="31">
        <f>SUM(E205:E215)</f>
        <v>2200</v>
      </c>
      <c r="F216" s="68">
        <f t="shared" ref="F216:F280" si="31">E216/C216</f>
        <v>0.88485609022314471</v>
      </c>
      <c r="G216" s="24">
        <f t="shared" ref="G216" si="32">SUM(G205:G215)</f>
        <v>61</v>
      </c>
      <c r="H216" s="88">
        <v>2.7727272727272729E-2</v>
      </c>
      <c r="I216" s="31">
        <v>0</v>
      </c>
      <c r="J216" s="31">
        <f t="shared" ref="J216:R216" si="33">SUM(J205:J215)</f>
        <v>0</v>
      </c>
      <c r="K216" s="31">
        <f t="shared" si="33"/>
        <v>0</v>
      </c>
      <c r="L216" s="31">
        <f t="shared" si="33"/>
        <v>0</v>
      </c>
      <c r="M216" s="31">
        <f t="shared" si="33"/>
        <v>0</v>
      </c>
      <c r="N216" s="31">
        <f t="shared" si="33"/>
        <v>15</v>
      </c>
      <c r="O216" s="31">
        <f t="shared" si="33"/>
        <v>0</v>
      </c>
      <c r="P216" s="31">
        <f t="shared" si="33"/>
        <v>0</v>
      </c>
      <c r="Q216" s="31">
        <f t="shared" si="33"/>
        <v>14</v>
      </c>
      <c r="R216" s="31">
        <f t="shared" si="33"/>
        <v>1</v>
      </c>
      <c r="S216" s="85">
        <f t="shared" si="27"/>
        <v>0.24590163934426229</v>
      </c>
      <c r="T216" s="31">
        <f>SUM(T205:T215)</f>
        <v>78</v>
      </c>
      <c r="U216" s="95">
        <f>T216/E216</f>
        <v>3.5454545454545454E-2</v>
      </c>
      <c r="V216" s="31">
        <f>SUM(V205:V215)</f>
        <v>61</v>
      </c>
      <c r="W216" s="88">
        <f t="shared" ref="W216:W280" si="34">V216/E216</f>
        <v>2.7727272727272729E-2</v>
      </c>
      <c r="X216" s="31">
        <f t="shared" ref="X216:AB216" si="35">SUM(X205:X215)</f>
        <v>0</v>
      </c>
      <c r="Y216" s="31">
        <f t="shared" si="35"/>
        <v>0</v>
      </c>
      <c r="Z216" s="31">
        <f t="shared" si="35"/>
        <v>0</v>
      </c>
      <c r="AA216" s="31">
        <f t="shared" si="35"/>
        <v>0</v>
      </c>
      <c r="AB216" s="31">
        <f t="shared" si="35"/>
        <v>0</v>
      </c>
      <c r="AC216" s="61"/>
      <c r="AJ216" s="34"/>
    </row>
    <row r="217" spans="1:36" ht="27" customHeight="1" x14ac:dyDescent="0.3">
      <c r="A217" s="118" t="s">
        <v>109</v>
      </c>
      <c r="B217" s="118"/>
      <c r="C217" s="5"/>
      <c r="D217" s="5"/>
      <c r="E217" s="76"/>
      <c r="F217" s="23"/>
      <c r="G217" s="8"/>
      <c r="H217" s="85"/>
      <c r="I217" s="5"/>
      <c r="J217" s="76"/>
      <c r="K217" s="76"/>
      <c r="L217" s="5"/>
      <c r="M217" s="5"/>
      <c r="N217" s="76"/>
      <c r="O217" s="76"/>
      <c r="P217" s="76"/>
      <c r="Q217" s="76"/>
      <c r="R217" s="76"/>
      <c r="S217" s="85"/>
      <c r="T217" s="5"/>
      <c r="U217" s="94"/>
      <c r="V217" s="5"/>
      <c r="W217" s="85"/>
      <c r="X217" s="5"/>
      <c r="Y217" s="76"/>
      <c r="Z217" s="76"/>
      <c r="AA217" s="76"/>
      <c r="AB217" s="76"/>
      <c r="AC217" s="59"/>
      <c r="AJ217" s="13"/>
    </row>
    <row r="218" spans="1:36" ht="28.5" customHeight="1" x14ac:dyDescent="0.3">
      <c r="A218" s="3">
        <v>1</v>
      </c>
      <c r="B218" s="3" t="s">
        <v>145</v>
      </c>
      <c r="C218" s="5"/>
      <c r="D218" s="5"/>
      <c r="E218" s="76"/>
      <c r="F218" s="23"/>
      <c r="G218" s="8"/>
      <c r="H218" s="85"/>
      <c r="I218" s="5"/>
      <c r="J218" s="76"/>
      <c r="K218" s="76"/>
      <c r="L218" s="5"/>
      <c r="M218" s="5"/>
      <c r="N218" s="76"/>
      <c r="O218" s="76"/>
      <c r="P218" s="76"/>
      <c r="Q218" s="76"/>
      <c r="R218" s="76"/>
      <c r="S218" s="85"/>
      <c r="T218" s="5"/>
      <c r="U218" s="94"/>
      <c r="V218" s="5"/>
      <c r="W218" s="85"/>
      <c r="X218" s="5"/>
      <c r="Y218" s="76"/>
      <c r="Z218" s="76"/>
      <c r="AA218" s="76"/>
      <c r="AB218" s="76"/>
      <c r="AC218" s="59"/>
      <c r="AJ218" s="13"/>
    </row>
    <row r="219" spans="1:36" ht="25.5" customHeight="1" x14ac:dyDescent="0.3">
      <c r="A219" s="3"/>
      <c r="B219" s="3" t="s">
        <v>260</v>
      </c>
      <c r="C219" s="5">
        <v>342.45</v>
      </c>
      <c r="D219" s="5">
        <v>0</v>
      </c>
      <c r="E219" s="76">
        <v>0</v>
      </c>
      <c r="F219" s="23">
        <f t="shared" si="31"/>
        <v>0</v>
      </c>
      <c r="G219" s="8">
        <v>0</v>
      </c>
      <c r="H219" s="85">
        <v>0</v>
      </c>
      <c r="I219" s="5"/>
      <c r="J219" s="5"/>
      <c r="K219" s="5"/>
      <c r="L219" s="5"/>
      <c r="M219" s="5"/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85">
        <v>0</v>
      </c>
      <c r="T219" s="5">
        <v>0</v>
      </c>
      <c r="U219" s="94">
        <v>0</v>
      </c>
      <c r="V219" s="5">
        <v>0</v>
      </c>
      <c r="W219" s="85">
        <v>0</v>
      </c>
      <c r="X219" s="5"/>
      <c r="Y219" s="76"/>
      <c r="Z219" s="76"/>
      <c r="AA219" s="76"/>
      <c r="AB219" s="76"/>
      <c r="AC219" s="59"/>
      <c r="AJ219" s="13"/>
    </row>
    <row r="220" spans="1:36" ht="27" customHeight="1" x14ac:dyDescent="0.3">
      <c r="A220" s="3"/>
      <c r="B220" s="3" t="s">
        <v>261</v>
      </c>
      <c r="C220" s="5">
        <v>121.29</v>
      </c>
      <c r="D220" s="5">
        <v>0</v>
      </c>
      <c r="E220" s="76">
        <v>0</v>
      </c>
      <c r="F220" s="23">
        <f t="shared" si="31"/>
        <v>0</v>
      </c>
      <c r="G220" s="8">
        <v>0</v>
      </c>
      <c r="H220" s="85">
        <v>0</v>
      </c>
      <c r="I220" s="5"/>
      <c r="J220" s="5"/>
      <c r="K220" s="5"/>
      <c r="L220" s="5"/>
      <c r="M220" s="5"/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85">
        <v>0</v>
      </c>
      <c r="T220" s="5">
        <v>0</v>
      </c>
      <c r="U220" s="94">
        <v>0</v>
      </c>
      <c r="V220" s="5">
        <v>0</v>
      </c>
      <c r="W220" s="85">
        <v>0</v>
      </c>
      <c r="X220" s="5"/>
      <c r="Y220" s="76"/>
      <c r="Z220" s="76"/>
      <c r="AA220" s="76"/>
      <c r="AB220" s="76"/>
      <c r="AC220" s="59"/>
      <c r="AJ220" s="13"/>
    </row>
    <row r="221" spans="1:36" ht="26.25" customHeight="1" x14ac:dyDescent="0.3">
      <c r="A221" s="3"/>
      <c r="B221" s="3" t="s">
        <v>262</v>
      </c>
      <c r="C221" s="5">
        <v>101.63</v>
      </c>
      <c r="D221" s="5">
        <v>0</v>
      </c>
      <c r="E221" s="76">
        <v>0</v>
      </c>
      <c r="F221" s="23">
        <f t="shared" si="31"/>
        <v>0</v>
      </c>
      <c r="G221" s="8">
        <v>0</v>
      </c>
      <c r="H221" s="85">
        <v>0</v>
      </c>
      <c r="I221" s="5"/>
      <c r="J221" s="5"/>
      <c r="K221" s="5"/>
      <c r="L221" s="5"/>
      <c r="M221" s="5"/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85">
        <v>0</v>
      </c>
      <c r="T221" s="5">
        <v>0</v>
      </c>
      <c r="U221" s="94">
        <v>0</v>
      </c>
      <c r="V221" s="5">
        <v>0</v>
      </c>
      <c r="W221" s="85">
        <v>0</v>
      </c>
      <c r="X221" s="5"/>
      <c r="Y221" s="76"/>
      <c r="Z221" s="76"/>
      <c r="AA221" s="76"/>
      <c r="AB221" s="76"/>
      <c r="AC221" s="59"/>
      <c r="AJ221" s="13"/>
    </row>
    <row r="222" spans="1:36" ht="23.25" customHeight="1" x14ac:dyDescent="0.3">
      <c r="A222" s="3">
        <v>2</v>
      </c>
      <c r="B222" s="3" t="s">
        <v>152</v>
      </c>
      <c r="C222" s="5"/>
      <c r="D222" s="5"/>
      <c r="E222" s="76"/>
      <c r="F222" s="23"/>
      <c r="G222" s="8"/>
      <c r="H222" s="85"/>
      <c r="I222" s="5"/>
      <c r="J222" s="5"/>
      <c r="K222" s="5"/>
      <c r="L222" s="5"/>
      <c r="M222" s="5"/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85"/>
      <c r="T222" s="5"/>
      <c r="U222" s="94"/>
      <c r="V222" s="5"/>
      <c r="W222" s="85"/>
      <c r="X222" s="5"/>
      <c r="Y222" s="76"/>
      <c r="Z222" s="76"/>
      <c r="AA222" s="76"/>
      <c r="AB222" s="76"/>
      <c r="AC222" s="59"/>
      <c r="AJ222" s="13"/>
    </row>
    <row r="223" spans="1:36" x14ac:dyDescent="0.3">
      <c r="A223" s="3"/>
      <c r="B223" s="3" t="s">
        <v>263</v>
      </c>
      <c r="C223" s="5">
        <v>510.87</v>
      </c>
      <c r="D223" s="5">
        <v>63</v>
      </c>
      <c r="E223" s="76">
        <v>63</v>
      </c>
      <c r="F223" s="23">
        <f t="shared" si="31"/>
        <v>0.12331904398379236</v>
      </c>
      <c r="G223" s="8">
        <v>0</v>
      </c>
      <c r="H223" s="85">
        <v>0</v>
      </c>
      <c r="I223" s="5"/>
      <c r="J223" s="5"/>
      <c r="K223" s="5"/>
      <c r="L223" s="5"/>
      <c r="M223" s="5"/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85">
        <v>0</v>
      </c>
      <c r="T223" s="5">
        <v>1</v>
      </c>
      <c r="U223" s="94">
        <v>0</v>
      </c>
      <c r="V223" s="5">
        <v>0</v>
      </c>
      <c r="W223" s="85">
        <f t="shared" si="34"/>
        <v>0</v>
      </c>
      <c r="X223" s="5"/>
      <c r="Y223" s="76"/>
      <c r="Z223" s="76"/>
      <c r="AA223" s="76"/>
      <c r="AB223" s="76"/>
      <c r="AC223" s="59"/>
      <c r="AJ223" s="13"/>
    </row>
    <row r="224" spans="1:36" ht="24.75" customHeight="1" x14ac:dyDescent="0.3">
      <c r="A224" s="3"/>
      <c r="B224" s="3" t="s">
        <v>264</v>
      </c>
      <c r="C224" s="5">
        <v>132.16</v>
      </c>
      <c r="D224" s="5">
        <v>37</v>
      </c>
      <c r="E224" s="76">
        <v>37</v>
      </c>
      <c r="F224" s="23">
        <f t="shared" si="31"/>
        <v>0.27996368038740921</v>
      </c>
      <c r="G224" s="8">
        <v>0</v>
      </c>
      <c r="H224" s="85">
        <v>0</v>
      </c>
      <c r="I224" s="5"/>
      <c r="J224" s="5"/>
      <c r="K224" s="5"/>
      <c r="L224" s="5"/>
      <c r="M224" s="5"/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85">
        <v>0</v>
      </c>
      <c r="T224" s="5">
        <v>1</v>
      </c>
      <c r="U224" s="94">
        <v>0</v>
      </c>
      <c r="V224" s="5">
        <v>0</v>
      </c>
      <c r="W224" s="85">
        <f t="shared" si="34"/>
        <v>0</v>
      </c>
      <c r="X224" s="5"/>
      <c r="Y224" s="76"/>
      <c r="Z224" s="76"/>
      <c r="AA224" s="76"/>
      <c r="AB224" s="76"/>
      <c r="AC224" s="59"/>
      <c r="AJ224" s="13"/>
    </row>
    <row r="225" spans="1:36" ht="28.5" customHeight="1" x14ac:dyDescent="0.3">
      <c r="A225" s="3"/>
      <c r="B225" s="3" t="s">
        <v>265</v>
      </c>
      <c r="C225" s="5">
        <v>444.64</v>
      </c>
      <c r="D225" s="5">
        <v>40</v>
      </c>
      <c r="E225" s="76">
        <v>40</v>
      </c>
      <c r="F225" s="23">
        <f t="shared" si="31"/>
        <v>8.9960417416336813E-2</v>
      </c>
      <c r="G225" s="8">
        <v>0</v>
      </c>
      <c r="H225" s="85">
        <v>0</v>
      </c>
      <c r="I225" s="5"/>
      <c r="J225" s="5"/>
      <c r="K225" s="5"/>
      <c r="L225" s="5"/>
      <c r="M225" s="5"/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85">
        <v>0</v>
      </c>
      <c r="T225" s="5">
        <v>1</v>
      </c>
      <c r="U225" s="94">
        <v>0</v>
      </c>
      <c r="V225" s="5">
        <v>0</v>
      </c>
      <c r="W225" s="85">
        <f t="shared" si="34"/>
        <v>0</v>
      </c>
      <c r="X225" s="5"/>
      <c r="Y225" s="76"/>
      <c r="Z225" s="76"/>
      <c r="AA225" s="76"/>
      <c r="AB225" s="76"/>
      <c r="AC225" s="59"/>
      <c r="AJ225" s="13"/>
    </row>
    <row r="226" spans="1:36" ht="33.75" customHeight="1" x14ac:dyDescent="0.3">
      <c r="A226" s="3"/>
      <c r="B226" s="3" t="s">
        <v>266</v>
      </c>
      <c r="C226" s="5">
        <v>694.62</v>
      </c>
      <c r="D226" s="5">
        <v>13</v>
      </c>
      <c r="E226" s="76">
        <v>13</v>
      </c>
      <c r="F226" s="23">
        <f t="shared" si="31"/>
        <v>1.8715268780052401E-2</v>
      </c>
      <c r="G226" s="8">
        <v>0</v>
      </c>
      <c r="H226" s="85">
        <v>0</v>
      </c>
      <c r="I226" s="5"/>
      <c r="J226" s="5"/>
      <c r="K226" s="5"/>
      <c r="L226" s="5"/>
      <c r="M226" s="5"/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85">
        <v>0</v>
      </c>
      <c r="T226" s="5">
        <v>0</v>
      </c>
      <c r="U226" s="94">
        <v>0</v>
      </c>
      <c r="V226" s="5">
        <v>0</v>
      </c>
      <c r="W226" s="85">
        <f t="shared" si="34"/>
        <v>0</v>
      </c>
      <c r="X226" s="5"/>
      <c r="Y226" s="76"/>
      <c r="Z226" s="76"/>
      <c r="AA226" s="76"/>
      <c r="AB226" s="76"/>
      <c r="AC226" s="59"/>
      <c r="AJ226" s="13"/>
    </row>
    <row r="227" spans="1:36" ht="28.5" customHeight="1" x14ac:dyDescent="0.3">
      <c r="A227" s="3"/>
      <c r="B227" s="3" t="s">
        <v>267</v>
      </c>
      <c r="C227" s="5">
        <v>892.76</v>
      </c>
      <c r="D227" s="5">
        <v>0</v>
      </c>
      <c r="E227" s="76">
        <v>0</v>
      </c>
      <c r="F227" s="23">
        <f t="shared" si="31"/>
        <v>0</v>
      </c>
      <c r="G227" s="8">
        <v>0</v>
      </c>
      <c r="H227" s="85">
        <v>0</v>
      </c>
      <c r="I227" s="5"/>
      <c r="J227" s="5"/>
      <c r="K227" s="5"/>
      <c r="L227" s="5"/>
      <c r="M227" s="5"/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85">
        <v>0</v>
      </c>
      <c r="T227" s="5">
        <v>0</v>
      </c>
      <c r="U227" s="94">
        <v>0</v>
      </c>
      <c r="V227" s="5">
        <v>0</v>
      </c>
      <c r="W227" s="85">
        <v>0</v>
      </c>
      <c r="X227" s="5"/>
      <c r="Y227" s="76"/>
      <c r="Z227" s="76"/>
      <c r="AA227" s="76"/>
      <c r="AB227" s="76"/>
      <c r="AC227" s="59"/>
      <c r="AJ227" s="13"/>
    </row>
    <row r="228" spans="1:36" ht="27" customHeight="1" x14ac:dyDescent="0.3">
      <c r="A228" s="3"/>
      <c r="B228" s="3" t="s">
        <v>268</v>
      </c>
      <c r="C228" s="5">
        <v>114.92</v>
      </c>
      <c r="D228" s="5">
        <v>7</v>
      </c>
      <c r="E228" s="76">
        <v>7</v>
      </c>
      <c r="F228" s="23">
        <f t="shared" si="31"/>
        <v>6.0911938739993038E-2</v>
      </c>
      <c r="G228" s="8">
        <v>0</v>
      </c>
      <c r="H228" s="85">
        <v>0</v>
      </c>
      <c r="I228" s="5"/>
      <c r="J228" s="5"/>
      <c r="K228" s="5"/>
      <c r="L228" s="5"/>
      <c r="M228" s="5"/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85">
        <v>0</v>
      </c>
      <c r="T228" s="5">
        <v>0</v>
      </c>
      <c r="U228" s="94">
        <v>0</v>
      </c>
      <c r="V228" s="5">
        <v>0</v>
      </c>
      <c r="W228" s="85">
        <f t="shared" si="34"/>
        <v>0</v>
      </c>
      <c r="X228" s="5"/>
      <c r="Y228" s="76"/>
      <c r="Z228" s="76"/>
      <c r="AA228" s="76"/>
      <c r="AB228" s="76"/>
      <c r="AC228" s="59"/>
      <c r="AJ228" s="13"/>
    </row>
    <row r="229" spans="1:36" ht="24.75" customHeight="1" x14ac:dyDescent="0.3">
      <c r="A229" s="3">
        <v>3</v>
      </c>
      <c r="B229" s="3" t="s">
        <v>110</v>
      </c>
      <c r="C229" s="5"/>
      <c r="D229" s="5"/>
      <c r="E229" s="76"/>
      <c r="F229" s="23"/>
      <c r="G229" s="8"/>
      <c r="H229" s="8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85"/>
      <c r="T229" s="5"/>
      <c r="U229" s="94"/>
      <c r="V229" s="5"/>
      <c r="W229" s="85"/>
      <c r="X229" s="5"/>
      <c r="Y229" s="76"/>
      <c r="Z229" s="76"/>
      <c r="AA229" s="76"/>
      <c r="AB229" s="76"/>
      <c r="AC229" s="59"/>
      <c r="AJ229" s="13"/>
    </row>
    <row r="230" spans="1:36" ht="26.25" customHeight="1" x14ac:dyDescent="0.3">
      <c r="A230" s="3"/>
      <c r="B230" s="3" t="s">
        <v>269</v>
      </c>
      <c r="C230" s="5">
        <v>153.78</v>
      </c>
      <c r="D230" s="5">
        <v>0</v>
      </c>
      <c r="E230" s="76">
        <v>0</v>
      </c>
      <c r="F230" s="23">
        <f t="shared" si="31"/>
        <v>0</v>
      </c>
      <c r="G230" s="8">
        <v>0</v>
      </c>
      <c r="H230" s="85">
        <v>0</v>
      </c>
      <c r="I230" s="5"/>
      <c r="J230" s="5"/>
      <c r="K230" s="5"/>
      <c r="L230" s="5"/>
      <c r="M230" s="5"/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85">
        <v>0</v>
      </c>
      <c r="T230" s="5">
        <v>0</v>
      </c>
      <c r="U230" s="94">
        <v>0</v>
      </c>
      <c r="V230" s="5">
        <v>0</v>
      </c>
      <c r="W230" s="85">
        <v>0</v>
      </c>
      <c r="X230" s="5"/>
      <c r="Y230" s="76"/>
      <c r="Z230" s="76"/>
      <c r="AA230" s="76"/>
      <c r="AB230" s="76"/>
      <c r="AC230" s="59"/>
      <c r="AJ230" s="13"/>
    </row>
    <row r="231" spans="1:36" s="11" customFormat="1" ht="26.25" customHeight="1" x14ac:dyDescent="0.3">
      <c r="A231" s="3"/>
      <c r="B231" s="3" t="s">
        <v>270</v>
      </c>
      <c r="C231" s="5">
        <v>448.91</v>
      </c>
      <c r="D231" s="5">
        <v>87</v>
      </c>
      <c r="E231" s="5">
        <v>87</v>
      </c>
      <c r="F231" s="23">
        <f t="shared" si="31"/>
        <v>0.19380276670156601</v>
      </c>
      <c r="G231" s="8">
        <v>2</v>
      </c>
      <c r="H231" s="85">
        <v>2.2988505747126436E-2</v>
      </c>
      <c r="I231" s="5"/>
      <c r="J231" s="5"/>
      <c r="K231" s="5"/>
      <c r="L231" s="5"/>
      <c r="M231" s="5"/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85">
        <f t="shared" ref="S231:S280" si="36">N231/G231</f>
        <v>0</v>
      </c>
      <c r="T231" s="5">
        <v>2</v>
      </c>
      <c r="U231" s="94" t="s">
        <v>159</v>
      </c>
      <c r="V231" s="5">
        <v>2</v>
      </c>
      <c r="W231" s="85">
        <f t="shared" si="34"/>
        <v>2.2988505747126436E-2</v>
      </c>
      <c r="X231" s="5"/>
      <c r="Y231" s="5"/>
      <c r="Z231" s="5"/>
      <c r="AA231" s="5"/>
      <c r="AB231" s="5"/>
      <c r="AC231" s="59"/>
      <c r="AJ231" s="13"/>
    </row>
    <row r="232" spans="1:36" s="11" customFormat="1" ht="29.25" customHeight="1" x14ac:dyDescent="0.3">
      <c r="A232" s="3"/>
      <c r="B232" s="3" t="s">
        <v>271</v>
      </c>
      <c r="C232" s="5">
        <v>61.92</v>
      </c>
      <c r="D232" s="5">
        <v>44</v>
      </c>
      <c r="E232" s="5">
        <v>44</v>
      </c>
      <c r="F232" s="23">
        <f t="shared" si="31"/>
        <v>0.710594315245478</v>
      </c>
      <c r="G232" s="8">
        <v>0</v>
      </c>
      <c r="H232" s="85">
        <v>0</v>
      </c>
      <c r="I232" s="5"/>
      <c r="J232" s="5"/>
      <c r="K232" s="5"/>
      <c r="L232" s="5"/>
      <c r="M232" s="5"/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85">
        <v>0</v>
      </c>
      <c r="T232" s="5">
        <v>1</v>
      </c>
      <c r="U232" s="94">
        <v>0.03</v>
      </c>
      <c r="V232" s="5">
        <v>0</v>
      </c>
      <c r="W232" s="85">
        <f t="shared" si="34"/>
        <v>0</v>
      </c>
      <c r="X232" s="5"/>
      <c r="Y232" s="5"/>
      <c r="Z232" s="5"/>
      <c r="AA232" s="5"/>
      <c r="AB232" s="5"/>
      <c r="AC232" s="59"/>
      <c r="AJ232" s="13"/>
    </row>
    <row r="233" spans="1:36" ht="28.5" customHeight="1" x14ac:dyDescent="0.3">
      <c r="A233" s="3"/>
      <c r="B233" s="3" t="s">
        <v>111</v>
      </c>
      <c r="C233" s="5">
        <v>105.49</v>
      </c>
      <c r="D233" s="5">
        <v>41</v>
      </c>
      <c r="E233" s="76">
        <v>41</v>
      </c>
      <c r="F233" s="23">
        <f t="shared" si="31"/>
        <v>0.38866243245805293</v>
      </c>
      <c r="G233" s="8">
        <v>0</v>
      </c>
      <c r="H233" s="85">
        <v>0</v>
      </c>
      <c r="I233" s="5"/>
      <c r="J233" s="5"/>
      <c r="K233" s="5"/>
      <c r="L233" s="76"/>
      <c r="M233" s="76"/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85">
        <v>0</v>
      </c>
      <c r="T233" s="5">
        <v>1</v>
      </c>
      <c r="U233" s="94" t="s">
        <v>159</v>
      </c>
      <c r="V233" s="5">
        <v>0</v>
      </c>
      <c r="W233" s="85">
        <f t="shared" si="34"/>
        <v>0</v>
      </c>
      <c r="X233" s="5"/>
      <c r="Y233" s="76"/>
      <c r="Z233" s="76"/>
      <c r="AA233" s="76"/>
      <c r="AB233" s="76"/>
      <c r="AC233" s="59"/>
      <c r="AJ233" s="13"/>
    </row>
    <row r="234" spans="1:36" ht="29.25" customHeight="1" x14ac:dyDescent="0.3">
      <c r="A234" s="3"/>
      <c r="B234" s="3" t="s">
        <v>272</v>
      </c>
      <c r="C234" s="5">
        <v>80.63</v>
      </c>
      <c r="D234" s="5">
        <v>0</v>
      </c>
      <c r="E234" s="76">
        <v>0</v>
      </c>
      <c r="F234" s="23">
        <f t="shared" si="31"/>
        <v>0</v>
      </c>
      <c r="G234" s="8">
        <v>0</v>
      </c>
      <c r="H234" s="85">
        <v>0</v>
      </c>
      <c r="I234" s="5"/>
      <c r="J234" s="5"/>
      <c r="K234" s="5"/>
      <c r="L234" s="76"/>
      <c r="M234" s="76"/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85">
        <v>0</v>
      </c>
      <c r="T234" s="5">
        <v>0</v>
      </c>
      <c r="U234" s="94">
        <v>0</v>
      </c>
      <c r="V234" s="5">
        <v>0</v>
      </c>
      <c r="W234" s="85">
        <v>0</v>
      </c>
      <c r="X234" s="5"/>
      <c r="Y234" s="76"/>
      <c r="Z234" s="76"/>
      <c r="AA234" s="76"/>
      <c r="AB234" s="76"/>
      <c r="AC234" s="59"/>
      <c r="AJ234" s="13"/>
    </row>
    <row r="235" spans="1:36" ht="26.25" customHeight="1" x14ac:dyDescent="0.3">
      <c r="A235" s="3"/>
      <c r="B235" s="3" t="s">
        <v>273</v>
      </c>
      <c r="C235" s="5">
        <v>131.96</v>
      </c>
      <c r="D235" s="5">
        <v>0</v>
      </c>
      <c r="E235" s="76">
        <v>0</v>
      </c>
      <c r="F235" s="23">
        <f t="shared" si="31"/>
        <v>0</v>
      </c>
      <c r="G235" s="8">
        <v>0</v>
      </c>
      <c r="H235" s="85">
        <v>0</v>
      </c>
      <c r="I235" s="5"/>
      <c r="J235" s="5"/>
      <c r="K235" s="5"/>
      <c r="L235" s="76"/>
      <c r="M235" s="76"/>
      <c r="N235" s="5">
        <v>0</v>
      </c>
      <c r="O235" s="5">
        <v>0</v>
      </c>
      <c r="P235" s="5">
        <v>0</v>
      </c>
      <c r="Q235" s="5">
        <v>0</v>
      </c>
      <c r="R235" s="5">
        <v>0</v>
      </c>
      <c r="S235" s="85">
        <v>0</v>
      </c>
      <c r="T235" s="5">
        <v>0</v>
      </c>
      <c r="U235" s="94">
        <v>0</v>
      </c>
      <c r="V235" s="5">
        <v>0</v>
      </c>
      <c r="W235" s="85">
        <v>0</v>
      </c>
      <c r="X235" s="5"/>
      <c r="Y235" s="76"/>
      <c r="Z235" s="76"/>
      <c r="AA235" s="76"/>
      <c r="AB235" s="76"/>
      <c r="AC235" s="59"/>
      <c r="AJ235" s="13"/>
    </row>
    <row r="236" spans="1:36" ht="26.25" customHeight="1" x14ac:dyDescent="0.3">
      <c r="A236" s="3">
        <v>4</v>
      </c>
      <c r="B236" s="3" t="s">
        <v>112</v>
      </c>
      <c r="C236" s="30">
        <v>107.4</v>
      </c>
      <c r="D236" s="5"/>
      <c r="E236" s="76"/>
      <c r="F236" s="23">
        <f t="shared" si="31"/>
        <v>0</v>
      </c>
      <c r="G236" s="8">
        <v>0</v>
      </c>
      <c r="H236" s="85">
        <v>0</v>
      </c>
      <c r="I236" s="5"/>
      <c r="J236" s="5"/>
      <c r="K236" s="5"/>
      <c r="L236" s="76"/>
      <c r="M236" s="76"/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85">
        <v>0</v>
      </c>
      <c r="T236" s="5">
        <v>0</v>
      </c>
      <c r="U236" s="94">
        <v>0</v>
      </c>
      <c r="V236" s="5">
        <v>0</v>
      </c>
      <c r="W236" s="85">
        <v>0</v>
      </c>
      <c r="X236" s="5"/>
      <c r="Y236" s="76"/>
      <c r="Z236" s="76"/>
      <c r="AA236" s="76"/>
      <c r="AB236" s="76"/>
      <c r="AC236" s="59"/>
      <c r="AJ236" s="13"/>
    </row>
    <row r="237" spans="1:36" ht="26.25" customHeight="1" x14ac:dyDescent="0.3">
      <c r="A237" s="3">
        <v>5</v>
      </c>
      <c r="B237" s="3" t="s">
        <v>113</v>
      </c>
      <c r="C237" s="5"/>
      <c r="D237" s="5"/>
      <c r="E237" s="76"/>
      <c r="F237" s="23"/>
      <c r="G237" s="8"/>
      <c r="H237" s="85"/>
      <c r="I237" s="5"/>
      <c r="J237" s="5"/>
      <c r="K237" s="5"/>
      <c r="L237" s="76"/>
      <c r="M237" s="76"/>
      <c r="N237" s="5"/>
      <c r="O237" s="5"/>
      <c r="P237" s="5"/>
      <c r="Q237" s="5"/>
      <c r="R237" s="5"/>
      <c r="S237" s="85"/>
      <c r="T237" s="5"/>
      <c r="U237" s="94"/>
      <c r="V237" s="5"/>
      <c r="W237" s="85"/>
      <c r="X237" s="5"/>
      <c r="Y237" s="76"/>
      <c r="Z237" s="76"/>
      <c r="AA237" s="76"/>
      <c r="AB237" s="76"/>
      <c r="AC237" s="59"/>
      <c r="AJ237" s="13"/>
    </row>
    <row r="238" spans="1:36" ht="24.75" customHeight="1" x14ac:dyDescent="0.3">
      <c r="A238" s="3"/>
      <c r="B238" s="3" t="s">
        <v>274</v>
      </c>
      <c r="C238" s="5">
        <v>95.96</v>
      </c>
      <c r="D238" s="5">
        <v>56</v>
      </c>
      <c r="E238" s="76">
        <v>56</v>
      </c>
      <c r="F238" s="23">
        <f t="shared" si="31"/>
        <v>0.58357649020425184</v>
      </c>
      <c r="G238" s="8">
        <v>0</v>
      </c>
      <c r="H238" s="85">
        <v>0</v>
      </c>
      <c r="I238" s="5"/>
      <c r="J238" s="76"/>
      <c r="K238" s="76"/>
      <c r="L238" s="76"/>
      <c r="M238" s="76"/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85">
        <v>0</v>
      </c>
      <c r="T238" s="5">
        <v>1</v>
      </c>
      <c r="U238" s="94" t="s">
        <v>159</v>
      </c>
      <c r="V238" s="5">
        <v>0</v>
      </c>
      <c r="W238" s="85">
        <f t="shared" si="34"/>
        <v>0</v>
      </c>
      <c r="X238" s="5"/>
      <c r="Y238" s="76"/>
      <c r="Z238" s="76"/>
      <c r="AA238" s="76"/>
      <c r="AB238" s="76"/>
      <c r="AC238" s="59"/>
      <c r="AJ238" s="13"/>
    </row>
    <row r="239" spans="1:36" ht="23.25" customHeight="1" x14ac:dyDescent="0.3">
      <c r="A239" s="3"/>
      <c r="B239" s="3" t="s">
        <v>275</v>
      </c>
      <c r="C239" s="5">
        <v>66.3</v>
      </c>
      <c r="D239" s="5">
        <v>43</v>
      </c>
      <c r="E239" s="76">
        <v>43</v>
      </c>
      <c r="F239" s="23">
        <f t="shared" si="31"/>
        <v>0.64856711915535448</v>
      </c>
      <c r="G239" s="8">
        <v>0</v>
      </c>
      <c r="H239" s="85">
        <v>0</v>
      </c>
      <c r="I239" s="5"/>
      <c r="J239" s="76"/>
      <c r="K239" s="76"/>
      <c r="L239" s="76"/>
      <c r="M239" s="76"/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85">
        <v>0</v>
      </c>
      <c r="T239" s="5">
        <v>1</v>
      </c>
      <c r="U239" s="94" t="s">
        <v>159</v>
      </c>
      <c r="V239" s="5">
        <v>0</v>
      </c>
      <c r="W239" s="85">
        <f t="shared" si="34"/>
        <v>0</v>
      </c>
      <c r="X239" s="5"/>
      <c r="Y239" s="76"/>
      <c r="Z239" s="76"/>
      <c r="AA239" s="76"/>
      <c r="AB239" s="76"/>
      <c r="AC239" s="59"/>
      <c r="AJ239" s="13"/>
    </row>
    <row r="240" spans="1:36" s="11" customFormat="1" ht="26.25" customHeight="1" x14ac:dyDescent="0.3">
      <c r="A240" s="3">
        <v>6</v>
      </c>
      <c r="B240" s="3" t="s">
        <v>114</v>
      </c>
      <c r="C240" s="5">
        <v>22.56</v>
      </c>
      <c r="D240" s="5">
        <v>30</v>
      </c>
      <c r="E240" s="5">
        <v>30</v>
      </c>
      <c r="F240" s="23">
        <f t="shared" si="31"/>
        <v>1.3297872340425532</v>
      </c>
      <c r="G240" s="8">
        <v>1</v>
      </c>
      <c r="H240" s="85">
        <v>3.3333333333333333E-2</v>
      </c>
      <c r="I240" s="5"/>
      <c r="J240" s="5"/>
      <c r="K240" s="5"/>
      <c r="L240" s="5"/>
      <c r="M240" s="5">
        <v>0</v>
      </c>
      <c r="N240" s="76">
        <v>0</v>
      </c>
      <c r="O240" s="5">
        <v>0</v>
      </c>
      <c r="P240" s="5">
        <v>0</v>
      </c>
      <c r="Q240" s="5">
        <v>0</v>
      </c>
      <c r="R240" s="5">
        <v>0</v>
      </c>
      <c r="S240" s="85">
        <v>0</v>
      </c>
      <c r="T240" s="5">
        <v>1</v>
      </c>
      <c r="U240" s="94" t="s">
        <v>161</v>
      </c>
      <c r="V240" s="5">
        <v>1</v>
      </c>
      <c r="W240" s="85">
        <f t="shared" si="34"/>
        <v>3.3333333333333333E-2</v>
      </c>
      <c r="X240" s="5"/>
      <c r="Y240" s="5"/>
      <c r="Z240" s="5"/>
      <c r="AA240" s="5"/>
      <c r="AB240" s="5"/>
      <c r="AC240" s="59"/>
      <c r="AJ240" s="13"/>
    </row>
    <row r="241" spans="1:36" s="10" customFormat="1" ht="26.25" customHeight="1" x14ac:dyDescent="0.3">
      <c r="A241" s="3">
        <v>7</v>
      </c>
      <c r="B241" s="3" t="s">
        <v>115</v>
      </c>
      <c r="C241" s="5">
        <v>127.71</v>
      </c>
      <c r="D241" s="25">
        <v>81</v>
      </c>
      <c r="E241" s="76">
        <v>81</v>
      </c>
      <c r="F241" s="23">
        <f t="shared" si="31"/>
        <v>0.63424947145877386</v>
      </c>
      <c r="G241" s="8">
        <v>2</v>
      </c>
      <c r="H241" s="85">
        <v>2.4691358024691357E-2</v>
      </c>
      <c r="I241" s="5"/>
      <c r="J241" s="76"/>
      <c r="K241" s="76"/>
      <c r="L241" s="5"/>
      <c r="M241" s="5">
        <v>1</v>
      </c>
      <c r="N241" s="76">
        <v>1</v>
      </c>
      <c r="O241" s="76">
        <v>0</v>
      </c>
      <c r="P241" s="76">
        <v>0</v>
      </c>
      <c r="Q241" s="76">
        <v>1</v>
      </c>
      <c r="R241" s="76">
        <v>0</v>
      </c>
      <c r="S241" s="85">
        <f t="shared" si="36"/>
        <v>0.5</v>
      </c>
      <c r="T241" s="5">
        <v>2</v>
      </c>
      <c r="U241" s="94" t="s">
        <v>159</v>
      </c>
      <c r="V241" s="5">
        <v>2</v>
      </c>
      <c r="W241" s="85">
        <f t="shared" si="34"/>
        <v>2.4691358024691357E-2</v>
      </c>
      <c r="X241" s="5"/>
      <c r="Y241" s="76"/>
      <c r="Z241" s="76"/>
      <c r="AA241" s="76"/>
      <c r="AB241" s="76"/>
      <c r="AC241" s="59"/>
      <c r="AJ241" s="13"/>
    </row>
    <row r="242" spans="1:36" ht="25.5" customHeight="1" x14ac:dyDescent="0.3">
      <c r="A242" s="3">
        <v>8</v>
      </c>
      <c r="B242" s="3" t="s">
        <v>116</v>
      </c>
      <c r="C242" s="5"/>
      <c r="D242" s="25"/>
      <c r="E242" s="76"/>
      <c r="F242" s="23"/>
      <c r="G242" s="8"/>
      <c r="H242" s="85"/>
      <c r="I242" s="5"/>
      <c r="J242" s="76"/>
      <c r="K242" s="76"/>
      <c r="L242" s="76"/>
      <c r="M242" s="76"/>
      <c r="N242" s="76"/>
      <c r="O242" s="76"/>
      <c r="P242" s="76"/>
      <c r="Q242" s="76"/>
      <c r="R242" s="76"/>
      <c r="S242" s="85"/>
      <c r="T242" s="5"/>
      <c r="U242" s="94"/>
      <c r="V242" s="5"/>
      <c r="W242" s="85"/>
      <c r="X242" s="5"/>
      <c r="Y242" s="76"/>
      <c r="Z242" s="76"/>
      <c r="AA242" s="76"/>
      <c r="AB242" s="76"/>
      <c r="AC242" s="59"/>
      <c r="AJ242" s="13"/>
    </row>
    <row r="243" spans="1:36" ht="22.5" customHeight="1" x14ac:dyDescent="0.3">
      <c r="A243" s="3"/>
      <c r="B243" s="3" t="s">
        <v>276</v>
      </c>
      <c r="C243" s="5">
        <v>94.48</v>
      </c>
      <c r="D243" s="25">
        <v>0</v>
      </c>
      <c r="E243" s="76">
        <v>0</v>
      </c>
      <c r="F243" s="23">
        <f t="shared" si="31"/>
        <v>0</v>
      </c>
      <c r="G243" s="8">
        <v>0</v>
      </c>
      <c r="H243" s="85">
        <v>0</v>
      </c>
      <c r="I243" s="5"/>
      <c r="J243" s="76"/>
      <c r="K243" s="76"/>
      <c r="L243" s="76"/>
      <c r="M243" s="76">
        <v>0</v>
      </c>
      <c r="N243" s="76">
        <v>0</v>
      </c>
      <c r="O243" s="76">
        <v>0</v>
      </c>
      <c r="P243" s="76">
        <v>0</v>
      </c>
      <c r="Q243" s="76">
        <v>0</v>
      </c>
      <c r="R243" s="76">
        <v>0</v>
      </c>
      <c r="S243" s="85">
        <v>0</v>
      </c>
      <c r="T243" s="5">
        <v>0</v>
      </c>
      <c r="U243" s="94">
        <v>0</v>
      </c>
      <c r="V243" s="5">
        <v>0</v>
      </c>
      <c r="W243" s="85">
        <v>0</v>
      </c>
      <c r="X243" s="5"/>
      <c r="Y243" s="76"/>
      <c r="Z243" s="76"/>
      <c r="AA243" s="76"/>
      <c r="AB243" s="76"/>
      <c r="AC243" s="59"/>
      <c r="AJ243" s="13"/>
    </row>
    <row r="244" spans="1:36" ht="26.25" customHeight="1" x14ac:dyDescent="0.3">
      <c r="A244" s="3"/>
      <c r="B244" s="3" t="s">
        <v>277</v>
      </c>
      <c r="C244" s="5">
        <v>101.92</v>
      </c>
      <c r="D244" s="25">
        <v>0</v>
      </c>
      <c r="E244" s="76">
        <v>0</v>
      </c>
      <c r="F244" s="23">
        <f t="shared" si="31"/>
        <v>0</v>
      </c>
      <c r="G244" s="8">
        <v>0</v>
      </c>
      <c r="H244" s="85">
        <v>0</v>
      </c>
      <c r="I244" s="5"/>
      <c r="J244" s="76"/>
      <c r="K244" s="76"/>
      <c r="L244" s="76"/>
      <c r="M244" s="76">
        <v>0</v>
      </c>
      <c r="N244" s="76">
        <v>0</v>
      </c>
      <c r="O244" s="76">
        <v>0</v>
      </c>
      <c r="P244" s="76">
        <v>0</v>
      </c>
      <c r="Q244" s="76">
        <v>0</v>
      </c>
      <c r="R244" s="76">
        <v>0</v>
      </c>
      <c r="S244" s="85">
        <v>0</v>
      </c>
      <c r="T244" s="5">
        <v>0</v>
      </c>
      <c r="U244" s="94">
        <v>0</v>
      </c>
      <c r="V244" s="5">
        <v>0</v>
      </c>
      <c r="W244" s="85">
        <v>0</v>
      </c>
      <c r="X244" s="5"/>
      <c r="Y244" s="76"/>
      <c r="Z244" s="76"/>
      <c r="AA244" s="76"/>
      <c r="AB244" s="76"/>
      <c r="AC244" s="59"/>
      <c r="AJ244" s="13"/>
    </row>
    <row r="245" spans="1:36" ht="38.25" customHeight="1" x14ac:dyDescent="0.3">
      <c r="A245" s="3">
        <v>9</v>
      </c>
      <c r="B245" s="51" t="s">
        <v>193</v>
      </c>
      <c r="C245" s="5">
        <v>265.70999999999998</v>
      </c>
      <c r="D245" s="25">
        <v>0</v>
      </c>
      <c r="E245" s="76">
        <v>0</v>
      </c>
      <c r="F245" s="23">
        <f t="shared" si="31"/>
        <v>0</v>
      </c>
      <c r="G245" s="8">
        <v>0</v>
      </c>
      <c r="H245" s="85">
        <v>0</v>
      </c>
      <c r="I245" s="5"/>
      <c r="J245" s="76"/>
      <c r="K245" s="76"/>
      <c r="L245" s="76"/>
      <c r="M245" s="76">
        <v>0</v>
      </c>
      <c r="N245" s="76">
        <v>0</v>
      </c>
      <c r="O245" s="76">
        <v>0</v>
      </c>
      <c r="P245" s="76">
        <v>0</v>
      </c>
      <c r="Q245" s="76">
        <v>0</v>
      </c>
      <c r="R245" s="76">
        <v>0</v>
      </c>
      <c r="S245" s="85">
        <v>0</v>
      </c>
      <c r="T245" s="5">
        <v>0</v>
      </c>
      <c r="U245" s="94">
        <v>0</v>
      </c>
      <c r="V245" s="5">
        <v>0</v>
      </c>
      <c r="W245" s="85">
        <v>0</v>
      </c>
      <c r="X245" s="5"/>
      <c r="Y245" s="76"/>
      <c r="Z245" s="76"/>
      <c r="AA245" s="76"/>
      <c r="AB245" s="76"/>
      <c r="AC245" s="59"/>
      <c r="AJ245" s="13"/>
    </row>
    <row r="246" spans="1:36" ht="26.25" customHeight="1" x14ac:dyDescent="0.3">
      <c r="A246" s="3">
        <v>10</v>
      </c>
      <c r="B246" s="51" t="s">
        <v>194</v>
      </c>
      <c r="C246" s="5">
        <v>1480.91</v>
      </c>
      <c r="D246" s="25">
        <v>0</v>
      </c>
      <c r="E246" s="76">
        <v>0</v>
      </c>
      <c r="F246" s="23">
        <f t="shared" si="31"/>
        <v>0</v>
      </c>
      <c r="G246" s="8">
        <v>0</v>
      </c>
      <c r="H246" s="85">
        <v>0</v>
      </c>
      <c r="I246" s="5"/>
      <c r="J246" s="76"/>
      <c r="K246" s="76"/>
      <c r="L246" s="76">
        <v>0</v>
      </c>
      <c r="M246" s="76">
        <v>0</v>
      </c>
      <c r="N246" s="76">
        <v>0</v>
      </c>
      <c r="O246" s="76">
        <v>0</v>
      </c>
      <c r="P246" s="76">
        <v>0</v>
      </c>
      <c r="Q246" s="76">
        <v>0</v>
      </c>
      <c r="R246" s="76">
        <v>0</v>
      </c>
      <c r="S246" s="85">
        <v>0</v>
      </c>
      <c r="T246" s="5">
        <v>0</v>
      </c>
      <c r="U246" s="94">
        <v>0</v>
      </c>
      <c r="V246" s="5">
        <v>0</v>
      </c>
      <c r="W246" s="85">
        <v>0</v>
      </c>
      <c r="X246" s="5"/>
      <c r="Y246" s="76"/>
      <c r="Z246" s="76"/>
      <c r="AA246" s="76"/>
      <c r="AB246" s="76"/>
      <c r="AC246" s="59"/>
      <c r="AJ246" s="13"/>
    </row>
    <row r="247" spans="1:36" ht="24.75" customHeight="1" x14ac:dyDescent="0.3">
      <c r="A247" s="3">
        <v>11</v>
      </c>
      <c r="B247" s="51" t="s">
        <v>195</v>
      </c>
      <c r="C247" s="5">
        <v>966.33</v>
      </c>
      <c r="D247" s="25">
        <v>0</v>
      </c>
      <c r="E247" s="76">
        <v>0</v>
      </c>
      <c r="F247" s="23">
        <f t="shared" si="31"/>
        <v>0</v>
      </c>
      <c r="G247" s="8">
        <v>0</v>
      </c>
      <c r="H247" s="85">
        <v>0</v>
      </c>
      <c r="I247" s="5"/>
      <c r="J247" s="76"/>
      <c r="K247" s="76"/>
      <c r="L247" s="76">
        <v>0</v>
      </c>
      <c r="M247" s="76">
        <v>0</v>
      </c>
      <c r="N247" s="76">
        <v>0</v>
      </c>
      <c r="O247" s="76">
        <v>0</v>
      </c>
      <c r="P247" s="76">
        <v>0</v>
      </c>
      <c r="Q247" s="76">
        <v>0</v>
      </c>
      <c r="R247" s="76">
        <v>0</v>
      </c>
      <c r="S247" s="85">
        <v>0</v>
      </c>
      <c r="T247" s="5">
        <v>0</v>
      </c>
      <c r="U247" s="94">
        <v>0</v>
      </c>
      <c r="V247" s="5">
        <v>0</v>
      </c>
      <c r="W247" s="85">
        <v>0</v>
      </c>
      <c r="X247" s="5"/>
      <c r="Y247" s="76"/>
      <c r="Z247" s="76"/>
      <c r="AA247" s="76"/>
      <c r="AB247" s="76"/>
      <c r="AC247" s="59"/>
      <c r="AJ247" s="13"/>
    </row>
    <row r="248" spans="1:36" ht="24.75" customHeight="1" x14ac:dyDescent="0.3">
      <c r="A248" s="3">
        <v>12</v>
      </c>
      <c r="B248" s="51" t="s">
        <v>196</v>
      </c>
      <c r="C248" s="5">
        <v>71.87</v>
      </c>
      <c r="D248" s="25">
        <v>0</v>
      </c>
      <c r="E248" s="76">
        <v>0</v>
      </c>
      <c r="F248" s="23">
        <v>0</v>
      </c>
      <c r="G248" s="8">
        <v>0</v>
      </c>
      <c r="H248" s="85">
        <v>0</v>
      </c>
      <c r="I248" s="5"/>
      <c r="J248" s="76"/>
      <c r="K248" s="76"/>
      <c r="L248" s="76">
        <v>0</v>
      </c>
      <c r="M248" s="76">
        <v>0</v>
      </c>
      <c r="N248" s="76">
        <v>0</v>
      </c>
      <c r="O248" s="76">
        <v>0</v>
      </c>
      <c r="P248" s="76">
        <v>0</v>
      </c>
      <c r="Q248" s="76">
        <v>0</v>
      </c>
      <c r="R248" s="76">
        <v>0</v>
      </c>
      <c r="S248" s="85">
        <v>0</v>
      </c>
      <c r="T248" s="5">
        <v>0</v>
      </c>
      <c r="U248" s="94">
        <v>0</v>
      </c>
      <c r="V248" s="5">
        <v>0</v>
      </c>
      <c r="W248" s="85">
        <v>0</v>
      </c>
      <c r="X248" s="5"/>
      <c r="Y248" s="76"/>
      <c r="Z248" s="76"/>
      <c r="AA248" s="76"/>
      <c r="AB248" s="76"/>
      <c r="AC248" s="59"/>
      <c r="AJ248" s="13"/>
    </row>
    <row r="249" spans="1:36" ht="24.75" customHeight="1" x14ac:dyDescent="0.3">
      <c r="A249" s="3">
        <v>13</v>
      </c>
      <c r="B249" s="51" t="s">
        <v>197</v>
      </c>
      <c r="C249" s="5">
        <v>52.37</v>
      </c>
      <c r="D249" s="25">
        <v>0</v>
      </c>
      <c r="E249" s="76">
        <v>0</v>
      </c>
      <c r="F249" s="23">
        <v>0</v>
      </c>
      <c r="G249" s="8">
        <v>0</v>
      </c>
      <c r="H249" s="85">
        <v>0</v>
      </c>
      <c r="I249" s="5"/>
      <c r="J249" s="76"/>
      <c r="K249" s="76"/>
      <c r="L249" s="76">
        <v>0</v>
      </c>
      <c r="M249" s="76">
        <v>0</v>
      </c>
      <c r="N249" s="76">
        <v>0</v>
      </c>
      <c r="O249" s="76">
        <v>0</v>
      </c>
      <c r="P249" s="76">
        <v>0</v>
      </c>
      <c r="Q249" s="76">
        <v>0</v>
      </c>
      <c r="R249" s="76">
        <v>0</v>
      </c>
      <c r="S249" s="85">
        <v>0</v>
      </c>
      <c r="T249" s="5">
        <v>0</v>
      </c>
      <c r="U249" s="94">
        <v>0</v>
      </c>
      <c r="V249" s="5">
        <v>0</v>
      </c>
      <c r="W249" s="85">
        <v>0</v>
      </c>
      <c r="X249" s="5"/>
      <c r="Y249" s="76"/>
      <c r="Z249" s="76"/>
      <c r="AA249" s="76"/>
      <c r="AB249" s="76"/>
      <c r="AC249" s="59"/>
      <c r="AJ249" s="13"/>
    </row>
    <row r="250" spans="1:36" ht="24.75" customHeight="1" x14ac:dyDescent="0.3">
      <c r="A250" s="3">
        <v>14</v>
      </c>
      <c r="B250" s="51" t="s">
        <v>198</v>
      </c>
      <c r="C250" s="5">
        <v>69.87</v>
      </c>
      <c r="D250" s="25">
        <v>0</v>
      </c>
      <c r="E250" s="76">
        <v>0</v>
      </c>
      <c r="F250" s="23">
        <v>0</v>
      </c>
      <c r="G250" s="8">
        <v>0</v>
      </c>
      <c r="H250" s="85">
        <v>0</v>
      </c>
      <c r="I250" s="5"/>
      <c r="J250" s="76"/>
      <c r="K250" s="76"/>
      <c r="L250" s="76">
        <v>0</v>
      </c>
      <c r="M250" s="76">
        <v>0</v>
      </c>
      <c r="N250" s="76">
        <v>0</v>
      </c>
      <c r="O250" s="76">
        <v>0</v>
      </c>
      <c r="P250" s="76">
        <v>0</v>
      </c>
      <c r="Q250" s="76">
        <v>0</v>
      </c>
      <c r="R250" s="76">
        <v>0</v>
      </c>
      <c r="S250" s="85">
        <v>0</v>
      </c>
      <c r="T250" s="5">
        <v>0</v>
      </c>
      <c r="U250" s="94">
        <v>0</v>
      </c>
      <c r="V250" s="5">
        <v>0</v>
      </c>
      <c r="W250" s="85">
        <v>0</v>
      </c>
      <c r="X250" s="5"/>
      <c r="Y250" s="76"/>
      <c r="Z250" s="76"/>
      <c r="AA250" s="76"/>
      <c r="AB250" s="76"/>
      <c r="AC250" s="59"/>
      <c r="AJ250" s="13"/>
    </row>
    <row r="251" spans="1:36" ht="24.75" customHeight="1" x14ac:dyDescent="0.3">
      <c r="A251" s="3">
        <v>15</v>
      </c>
      <c r="B251" s="51" t="s">
        <v>199</v>
      </c>
      <c r="C251" s="5">
        <v>123.76</v>
      </c>
      <c r="D251" s="25">
        <v>0</v>
      </c>
      <c r="E251" s="76">
        <v>0</v>
      </c>
      <c r="F251" s="23">
        <v>0</v>
      </c>
      <c r="G251" s="8">
        <v>0</v>
      </c>
      <c r="H251" s="85">
        <v>0</v>
      </c>
      <c r="I251" s="5"/>
      <c r="J251" s="76"/>
      <c r="K251" s="76"/>
      <c r="L251" s="76">
        <v>0</v>
      </c>
      <c r="M251" s="76">
        <v>0</v>
      </c>
      <c r="N251" s="76">
        <v>0</v>
      </c>
      <c r="O251" s="76">
        <v>0</v>
      </c>
      <c r="P251" s="76">
        <v>0</v>
      </c>
      <c r="Q251" s="76">
        <v>0</v>
      </c>
      <c r="R251" s="76">
        <v>0</v>
      </c>
      <c r="S251" s="85">
        <v>0</v>
      </c>
      <c r="T251" s="5">
        <v>0</v>
      </c>
      <c r="U251" s="94">
        <v>0</v>
      </c>
      <c r="V251" s="5">
        <v>0</v>
      </c>
      <c r="W251" s="85">
        <v>0</v>
      </c>
      <c r="X251" s="5"/>
      <c r="Y251" s="76"/>
      <c r="Z251" s="76"/>
      <c r="AA251" s="76"/>
      <c r="AB251" s="76"/>
      <c r="AC251" s="59"/>
      <c r="AJ251" s="13"/>
    </row>
    <row r="252" spans="1:36" ht="48" customHeight="1" x14ac:dyDescent="0.3">
      <c r="A252" s="3">
        <v>16</v>
      </c>
      <c r="B252" s="51" t="s">
        <v>200</v>
      </c>
      <c r="C252" s="5">
        <v>1012.35</v>
      </c>
      <c r="D252" s="25">
        <v>0</v>
      </c>
      <c r="E252" s="76">
        <v>0</v>
      </c>
      <c r="F252" s="23">
        <v>0</v>
      </c>
      <c r="G252" s="8">
        <v>0</v>
      </c>
      <c r="H252" s="85">
        <v>0</v>
      </c>
      <c r="I252" s="5"/>
      <c r="J252" s="76"/>
      <c r="K252" s="76"/>
      <c r="L252" s="76">
        <v>0</v>
      </c>
      <c r="M252" s="76">
        <v>0</v>
      </c>
      <c r="N252" s="76">
        <v>0</v>
      </c>
      <c r="O252" s="76">
        <v>0</v>
      </c>
      <c r="P252" s="76">
        <v>0</v>
      </c>
      <c r="Q252" s="76">
        <v>0</v>
      </c>
      <c r="R252" s="76">
        <v>0</v>
      </c>
      <c r="S252" s="85">
        <v>0</v>
      </c>
      <c r="T252" s="5">
        <v>0</v>
      </c>
      <c r="U252" s="94">
        <v>0</v>
      </c>
      <c r="V252" s="5">
        <v>0</v>
      </c>
      <c r="W252" s="85">
        <v>0</v>
      </c>
      <c r="X252" s="5"/>
      <c r="Y252" s="76"/>
      <c r="Z252" s="76"/>
      <c r="AA252" s="76"/>
      <c r="AB252" s="76"/>
      <c r="AC252" s="59"/>
      <c r="AJ252" s="13"/>
    </row>
    <row r="253" spans="1:36" ht="93" customHeight="1" x14ac:dyDescent="0.3">
      <c r="A253" s="3">
        <v>17</v>
      </c>
      <c r="B253" s="51" t="s">
        <v>153</v>
      </c>
      <c r="C253" s="5"/>
      <c r="D253" s="25"/>
      <c r="E253" s="76"/>
      <c r="F253" s="23"/>
      <c r="G253" s="8"/>
      <c r="H253" s="85"/>
      <c r="I253" s="5"/>
      <c r="J253" s="76"/>
      <c r="K253" s="76"/>
      <c r="L253" s="76"/>
      <c r="M253" s="76"/>
      <c r="N253" s="76"/>
      <c r="O253" s="76"/>
      <c r="P253" s="76"/>
      <c r="Q253" s="76"/>
      <c r="R253" s="76"/>
      <c r="S253" s="85"/>
      <c r="T253" s="5"/>
      <c r="U253" s="94"/>
      <c r="V253" s="5"/>
      <c r="W253" s="85"/>
      <c r="X253" s="5"/>
      <c r="Y253" s="76"/>
      <c r="Z253" s="76"/>
      <c r="AA253" s="76"/>
      <c r="AB253" s="76"/>
      <c r="AC253" s="59"/>
      <c r="AJ253" s="13"/>
    </row>
    <row r="254" spans="1:36" s="33" customFormat="1" ht="36" customHeight="1" x14ac:dyDescent="0.25">
      <c r="A254" s="140" t="s">
        <v>117</v>
      </c>
      <c r="B254" s="141"/>
      <c r="C254" s="38">
        <f>SUM(C252,C251,C250,C249,C248,C247,C246,C245,C244,C243,C241,C240,C239,C238,C237,C236,C235,C234,C233,C232,C231,C230,C228,C227,C226,C225,C224,C223,C221,C220,C219)</f>
        <v>8997.5300000000007</v>
      </c>
      <c r="D254" s="31">
        <v>542</v>
      </c>
      <c r="E254" s="31">
        <f>SUM(E219:E253)</f>
        <v>542</v>
      </c>
      <c r="F254" s="68">
        <f t="shared" si="31"/>
        <v>6.0238754413711314E-2</v>
      </c>
      <c r="G254" s="24">
        <f>SUM(G219:G253)</f>
        <v>5</v>
      </c>
      <c r="H254" s="88">
        <v>9.2250922509225092E-3</v>
      </c>
      <c r="I254" s="31">
        <v>0</v>
      </c>
      <c r="J254" s="31">
        <f t="shared" ref="J254:R254" si="37">SUM(J219:J253)</f>
        <v>0</v>
      </c>
      <c r="K254" s="31">
        <f t="shared" si="37"/>
        <v>0</v>
      </c>
      <c r="L254" s="31">
        <f t="shared" si="37"/>
        <v>0</v>
      </c>
      <c r="M254" s="31">
        <f t="shared" si="37"/>
        <v>1</v>
      </c>
      <c r="N254" s="31">
        <f t="shared" si="37"/>
        <v>1</v>
      </c>
      <c r="O254" s="31">
        <f t="shared" si="37"/>
        <v>0</v>
      </c>
      <c r="P254" s="31">
        <f t="shared" si="37"/>
        <v>0</v>
      </c>
      <c r="Q254" s="31">
        <f t="shared" si="37"/>
        <v>1</v>
      </c>
      <c r="R254" s="31">
        <f t="shared" si="37"/>
        <v>0</v>
      </c>
      <c r="S254" s="88">
        <f t="shared" si="36"/>
        <v>0.2</v>
      </c>
      <c r="T254" s="31">
        <f>SUM(T219:T253)</f>
        <v>12</v>
      </c>
      <c r="U254" s="95">
        <f>T254/E254</f>
        <v>2.2140221402214021E-2</v>
      </c>
      <c r="V254" s="31">
        <f>SUM(V219:V253)</f>
        <v>5</v>
      </c>
      <c r="W254" s="88">
        <f t="shared" si="34"/>
        <v>9.2250922509225092E-3</v>
      </c>
      <c r="X254" s="31">
        <f>SUM(X219:X253)</f>
        <v>0</v>
      </c>
      <c r="Y254" s="31">
        <f>SUM(Y219:Y253)</f>
        <v>0</v>
      </c>
      <c r="Z254" s="31">
        <f>SUM(Z219:Z253)</f>
        <v>0</v>
      </c>
      <c r="AA254" s="31">
        <f>SUM(AA219:AA253)</f>
        <v>0</v>
      </c>
      <c r="AB254" s="31">
        <f>SUM(AB219:AB253)</f>
        <v>0</v>
      </c>
      <c r="AC254" s="61"/>
      <c r="AJ254" s="34"/>
    </row>
    <row r="255" spans="1:36" ht="25.5" customHeight="1" x14ac:dyDescent="0.3">
      <c r="A255" s="109" t="s">
        <v>118</v>
      </c>
      <c r="B255" s="110"/>
      <c r="C255" s="5"/>
      <c r="D255" s="5"/>
      <c r="E255" s="76"/>
      <c r="F255" s="23"/>
      <c r="G255" s="8"/>
      <c r="H255" s="85"/>
      <c r="I255" s="5"/>
      <c r="J255" s="76"/>
      <c r="K255" s="76"/>
      <c r="L255" s="5"/>
      <c r="M255" s="5"/>
      <c r="N255" s="76"/>
      <c r="O255" s="76"/>
      <c r="P255" s="76"/>
      <c r="Q255" s="76"/>
      <c r="R255" s="76"/>
      <c r="S255" s="85"/>
      <c r="T255" s="5"/>
      <c r="U255" s="94"/>
      <c r="V255" s="5"/>
      <c r="W255" s="85"/>
      <c r="X255" s="5"/>
      <c r="Y255" s="76"/>
      <c r="Z255" s="76"/>
      <c r="AA255" s="76"/>
      <c r="AB255" s="76"/>
      <c r="AC255" s="59"/>
      <c r="AJ255" s="13"/>
    </row>
    <row r="256" spans="1:36" ht="28.5" customHeight="1" x14ac:dyDescent="0.3">
      <c r="A256" s="3">
        <v>1</v>
      </c>
      <c r="B256" s="3" t="s">
        <v>119</v>
      </c>
      <c r="C256" s="5"/>
      <c r="D256" s="5"/>
      <c r="E256" s="76"/>
      <c r="F256" s="23"/>
      <c r="G256" s="8"/>
      <c r="H256" s="85"/>
      <c r="I256" s="5"/>
      <c r="J256" s="76"/>
      <c r="K256" s="76"/>
      <c r="L256" s="5"/>
      <c r="M256" s="5"/>
      <c r="N256" s="76"/>
      <c r="O256" s="76"/>
      <c r="P256" s="76"/>
      <c r="Q256" s="76"/>
      <c r="R256" s="76"/>
      <c r="S256" s="85"/>
      <c r="T256" s="5"/>
      <c r="U256" s="94"/>
      <c r="V256" s="5"/>
      <c r="W256" s="85"/>
      <c r="X256" s="5"/>
      <c r="Y256" s="76"/>
      <c r="Z256" s="76"/>
      <c r="AA256" s="76"/>
      <c r="AB256" s="76"/>
      <c r="AC256" s="59"/>
      <c r="AJ256" s="13"/>
    </row>
    <row r="257" spans="1:36" s="11" customFormat="1" ht="24.75" customHeight="1" x14ac:dyDescent="0.3">
      <c r="A257" s="3"/>
      <c r="B257" s="3" t="s">
        <v>224</v>
      </c>
      <c r="C257" s="5">
        <v>794.7</v>
      </c>
      <c r="D257" s="5">
        <v>0</v>
      </c>
      <c r="E257" s="5">
        <v>0</v>
      </c>
      <c r="F257" s="23">
        <f t="shared" si="31"/>
        <v>0</v>
      </c>
      <c r="G257" s="8">
        <v>0</v>
      </c>
      <c r="H257" s="85">
        <v>0</v>
      </c>
      <c r="I257" s="5"/>
      <c r="J257" s="5"/>
      <c r="K257" s="5"/>
      <c r="L257" s="5"/>
      <c r="M257" s="5"/>
      <c r="N257" s="76">
        <v>0</v>
      </c>
      <c r="O257" s="76">
        <v>0</v>
      </c>
      <c r="P257" s="76">
        <v>0</v>
      </c>
      <c r="Q257" s="76">
        <v>0</v>
      </c>
      <c r="R257" s="76">
        <v>0</v>
      </c>
      <c r="S257" s="85">
        <v>0</v>
      </c>
      <c r="T257" s="5">
        <v>0</v>
      </c>
      <c r="U257" s="94">
        <v>0</v>
      </c>
      <c r="V257" s="5">
        <v>0</v>
      </c>
      <c r="W257" s="85">
        <v>0</v>
      </c>
      <c r="X257" s="5"/>
      <c r="Y257" s="5"/>
      <c r="Z257" s="5"/>
      <c r="AA257" s="5"/>
      <c r="AB257" s="5"/>
      <c r="AC257" s="59"/>
      <c r="AJ257" s="15"/>
    </row>
    <row r="258" spans="1:36" s="11" customFormat="1" ht="28.5" customHeight="1" x14ac:dyDescent="0.3">
      <c r="A258" s="3"/>
      <c r="B258" s="3" t="s">
        <v>278</v>
      </c>
      <c r="C258" s="5">
        <v>275.3</v>
      </c>
      <c r="D258" s="5">
        <v>0</v>
      </c>
      <c r="E258" s="5">
        <v>0</v>
      </c>
      <c r="F258" s="23">
        <f t="shared" si="31"/>
        <v>0</v>
      </c>
      <c r="G258" s="8">
        <v>0</v>
      </c>
      <c r="H258" s="85">
        <v>0</v>
      </c>
      <c r="I258" s="5"/>
      <c r="J258" s="5"/>
      <c r="K258" s="5"/>
      <c r="L258" s="5"/>
      <c r="M258" s="5"/>
      <c r="N258" s="76">
        <v>0</v>
      </c>
      <c r="O258" s="5">
        <v>0</v>
      </c>
      <c r="P258" s="5">
        <v>0</v>
      </c>
      <c r="Q258" s="5">
        <v>0</v>
      </c>
      <c r="R258" s="5">
        <v>0</v>
      </c>
      <c r="S258" s="85">
        <v>0</v>
      </c>
      <c r="T258" s="5">
        <v>0</v>
      </c>
      <c r="U258" s="94">
        <v>0</v>
      </c>
      <c r="V258" s="5">
        <v>0</v>
      </c>
      <c r="W258" s="85">
        <v>0</v>
      </c>
      <c r="X258" s="5"/>
      <c r="Y258" s="5"/>
      <c r="Z258" s="5"/>
      <c r="AA258" s="5"/>
      <c r="AB258" s="5"/>
      <c r="AC258" s="59"/>
      <c r="AJ258" s="15"/>
    </row>
    <row r="259" spans="1:36" ht="27" customHeight="1" x14ac:dyDescent="0.3">
      <c r="A259" s="3">
        <v>2</v>
      </c>
      <c r="B259" s="3" t="s">
        <v>120</v>
      </c>
      <c r="C259" s="5"/>
      <c r="D259" s="25"/>
      <c r="E259" s="76"/>
      <c r="F259" s="23"/>
      <c r="G259" s="8"/>
      <c r="H259" s="85"/>
      <c r="I259" s="5"/>
      <c r="J259" s="76"/>
      <c r="K259" s="76"/>
      <c r="L259" s="5"/>
      <c r="M259" s="5"/>
      <c r="N259" s="76"/>
      <c r="O259" s="76"/>
      <c r="P259" s="76"/>
      <c r="Q259" s="76"/>
      <c r="R259" s="76"/>
      <c r="S259" s="85"/>
      <c r="T259" s="5"/>
      <c r="U259" s="94"/>
      <c r="V259" s="5"/>
      <c r="W259" s="85"/>
      <c r="X259" s="5"/>
      <c r="Y259" s="76"/>
      <c r="Z259" s="76"/>
      <c r="AA259" s="76"/>
      <c r="AB259" s="76"/>
      <c r="AC259" s="59"/>
      <c r="AJ259" s="13"/>
    </row>
    <row r="260" spans="1:36" ht="30" customHeight="1" x14ac:dyDescent="0.3">
      <c r="A260" s="3"/>
      <c r="B260" s="3" t="s">
        <v>279</v>
      </c>
      <c r="C260" s="5">
        <v>36.26</v>
      </c>
      <c r="D260" s="25">
        <v>0</v>
      </c>
      <c r="E260" s="76">
        <v>0</v>
      </c>
      <c r="F260" s="23">
        <f t="shared" si="31"/>
        <v>0</v>
      </c>
      <c r="G260" s="8">
        <v>0</v>
      </c>
      <c r="H260" s="85">
        <v>0</v>
      </c>
      <c r="I260" s="5"/>
      <c r="J260" s="76"/>
      <c r="K260" s="76"/>
      <c r="L260" s="76"/>
      <c r="M260" s="76"/>
      <c r="N260" s="76">
        <v>0</v>
      </c>
      <c r="O260" s="76">
        <v>0</v>
      </c>
      <c r="P260" s="76">
        <v>0</v>
      </c>
      <c r="Q260" s="76">
        <v>0</v>
      </c>
      <c r="R260" s="76">
        <v>0</v>
      </c>
      <c r="S260" s="85">
        <v>0</v>
      </c>
      <c r="T260" s="5">
        <v>0</v>
      </c>
      <c r="U260" s="94">
        <v>0</v>
      </c>
      <c r="V260" s="5">
        <v>0</v>
      </c>
      <c r="W260" s="85">
        <v>0</v>
      </c>
      <c r="X260" s="5"/>
      <c r="Y260" s="76"/>
      <c r="Z260" s="76"/>
      <c r="AA260" s="76"/>
      <c r="AB260" s="76"/>
      <c r="AC260" s="59"/>
      <c r="AJ260" s="13"/>
    </row>
    <row r="261" spans="1:36" ht="25.5" customHeight="1" x14ac:dyDescent="0.3">
      <c r="A261" s="3"/>
      <c r="B261" s="3" t="s">
        <v>280</v>
      </c>
      <c r="C261" s="5">
        <v>39.700000000000003</v>
      </c>
      <c r="D261" s="25">
        <v>0</v>
      </c>
      <c r="E261" s="76">
        <v>0</v>
      </c>
      <c r="F261" s="23">
        <f t="shared" si="31"/>
        <v>0</v>
      </c>
      <c r="G261" s="8">
        <v>0</v>
      </c>
      <c r="H261" s="85">
        <v>0</v>
      </c>
      <c r="I261" s="5"/>
      <c r="J261" s="76"/>
      <c r="K261" s="76"/>
      <c r="L261" s="76"/>
      <c r="M261" s="76"/>
      <c r="N261" s="76">
        <v>0</v>
      </c>
      <c r="O261" s="76">
        <v>0</v>
      </c>
      <c r="P261" s="76">
        <v>0</v>
      </c>
      <c r="Q261" s="76">
        <v>0</v>
      </c>
      <c r="R261" s="76">
        <v>0</v>
      </c>
      <c r="S261" s="85">
        <v>0</v>
      </c>
      <c r="T261" s="5">
        <v>0</v>
      </c>
      <c r="U261" s="94">
        <v>0</v>
      </c>
      <c r="V261" s="5">
        <v>0</v>
      </c>
      <c r="W261" s="85">
        <v>0</v>
      </c>
      <c r="X261" s="5"/>
      <c r="Y261" s="76"/>
      <c r="Z261" s="76"/>
      <c r="AA261" s="76"/>
      <c r="AB261" s="76"/>
      <c r="AC261" s="59"/>
      <c r="AJ261" s="13"/>
    </row>
    <row r="262" spans="1:36" ht="22.5" customHeight="1" x14ac:dyDescent="0.3">
      <c r="A262" s="3"/>
      <c r="B262" s="3" t="s">
        <v>281</v>
      </c>
      <c r="C262" s="5">
        <v>33.53</v>
      </c>
      <c r="D262" s="25">
        <v>0</v>
      </c>
      <c r="E262" s="76">
        <v>0</v>
      </c>
      <c r="F262" s="23">
        <f t="shared" si="31"/>
        <v>0</v>
      </c>
      <c r="G262" s="8">
        <v>0</v>
      </c>
      <c r="H262" s="85">
        <v>0</v>
      </c>
      <c r="I262" s="5"/>
      <c r="J262" s="76"/>
      <c r="K262" s="76"/>
      <c r="L262" s="76"/>
      <c r="M262" s="76"/>
      <c r="N262" s="76">
        <v>0</v>
      </c>
      <c r="O262" s="76">
        <v>0</v>
      </c>
      <c r="P262" s="76">
        <v>0</v>
      </c>
      <c r="Q262" s="76">
        <v>0</v>
      </c>
      <c r="R262" s="76">
        <v>0</v>
      </c>
      <c r="S262" s="85">
        <v>0</v>
      </c>
      <c r="T262" s="5">
        <v>0</v>
      </c>
      <c r="U262" s="94">
        <v>0</v>
      </c>
      <c r="V262" s="5">
        <v>0</v>
      </c>
      <c r="W262" s="85">
        <v>0</v>
      </c>
      <c r="X262" s="5"/>
      <c r="Y262" s="76"/>
      <c r="Z262" s="76"/>
      <c r="AA262" s="76"/>
      <c r="AB262" s="76"/>
      <c r="AC262" s="59"/>
      <c r="AJ262" s="13"/>
    </row>
    <row r="263" spans="1:36" ht="23.25" customHeight="1" x14ac:dyDescent="0.3">
      <c r="A263" s="3"/>
      <c r="B263" s="3" t="s">
        <v>282</v>
      </c>
      <c r="C263" s="5">
        <v>46.23</v>
      </c>
      <c r="D263" s="25">
        <v>0</v>
      </c>
      <c r="E263" s="76">
        <v>0</v>
      </c>
      <c r="F263" s="23">
        <f t="shared" si="31"/>
        <v>0</v>
      </c>
      <c r="G263" s="8">
        <v>0</v>
      </c>
      <c r="H263" s="85">
        <v>0</v>
      </c>
      <c r="I263" s="5"/>
      <c r="J263" s="76"/>
      <c r="K263" s="76"/>
      <c r="L263" s="76"/>
      <c r="M263" s="76"/>
      <c r="N263" s="76">
        <v>0</v>
      </c>
      <c r="O263" s="76">
        <v>0</v>
      </c>
      <c r="P263" s="76">
        <v>0</v>
      </c>
      <c r="Q263" s="76">
        <v>0</v>
      </c>
      <c r="R263" s="76">
        <v>0</v>
      </c>
      <c r="S263" s="85">
        <v>0</v>
      </c>
      <c r="T263" s="5">
        <v>0</v>
      </c>
      <c r="U263" s="94">
        <v>0</v>
      </c>
      <c r="V263" s="5">
        <v>0</v>
      </c>
      <c r="W263" s="85">
        <v>0</v>
      </c>
      <c r="X263" s="5"/>
      <c r="Y263" s="76"/>
      <c r="Z263" s="76"/>
      <c r="AA263" s="76"/>
      <c r="AB263" s="76"/>
      <c r="AC263" s="59"/>
      <c r="AJ263" s="13"/>
    </row>
    <row r="264" spans="1:36" s="10" customFormat="1" ht="27" customHeight="1" x14ac:dyDescent="0.3">
      <c r="A264" s="3">
        <v>3</v>
      </c>
      <c r="B264" s="3" t="s">
        <v>121</v>
      </c>
      <c r="C264" s="50">
        <v>272</v>
      </c>
      <c r="D264" s="25">
        <v>738</v>
      </c>
      <c r="E264" s="76">
        <v>738</v>
      </c>
      <c r="F264" s="23">
        <f t="shared" si="31"/>
        <v>2.7132352941176472</v>
      </c>
      <c r="G264" s="8">
        <v>37</v>
      </c>
      <c r="H264" s="85">
        <v>5.0135501355013552E-2</v>
      </c>
      <c r="I264" s="5">
        <v>3</v>
      </c>
      <c r="J264" s="76"/>
      <c r="K264" s="76"/>
      <c r="L264" s="5"/>
      <c r="M264" s="5"/>
      <c r="N264" s="76">
        <v>0</v>
      </c>
      <c r="O264" s="76">
        <v>0</v>
      </c>
      <c r="P264" s="76">
        <v>0</v>
      </c>
      <c r="Q264" s="76">
        <v>0</v>
      </c>
      <c r="R264" s="76">
        <v>0</v>
      </c>
      <c r="S264" s="85">
        <f t="shared" si="36"/>
        <v>0</v>
      </c>
      <c r="T264" s="5">
        <v>51</v>
      </c>
      <c r="U264" s="94" t="s">
        <v>160</v>
      </c>
      <c r="V264" s="5">
        <v>37</v>
      </c>
      <c r="W264" s="85">
        <f t="shared" si="34"/>
        <v>5.0135501355013552E-2</v>
      </c>
      <c r="X264" s="5">
        <v>3</v>
      </c>
      <c r="Y264" s="76"/>
      <c r="Z264" s="76"/>
      <c r="AA264" s="76"/>
      <c r="AB264" s="76"/>
      <c r="AC264" s="59"/>
      <c r="AJ264" s="14"/>
    </row>
    <row r="265" spans="1:36" ht="25.5" customHeight="1" x14ac:dyDescent="0.3">
      <c r="A265" s="3">
        <v>4</v>
      </c>
      <c r="B265" s="3" t="s">
        <v>122</v>
      </c>
      <c r="C265" s="5"/>
      <c r="D265" s="25"/>
      <c r="E265" s="76"/>
      <c r="F265" s="23"/>
      <c r="G265" s="8"/>
      <c r="H265" s="85"/>
      <c r="I265" s="5"/>
      <c r="J265" s="76"/>
      <c r="K265" s="76"/>
      <c r="L265" s="5"/>
      <c r="M265" s="5"/>
      <c r="N265" s="76"/>
      <c r="O265" s="76"/>
      <c r="P265" s="76"/>
      <c r="Q265" s="76"/>
      <c r="R265" s="76"/>
      <c r="S265" s="85"/>
      <c r="T265" s="5"/>
      <c r="U265" s="94"/>
      <c r="V265" s="5"/>
      <c r="W265" s="85"/>
      <c r="X265" s="5"/>
      <c r="Y265" s="76"/>
      <c r="Z265" s="76"/>
      <c r="AA265" s="76"/>
      <c r="AB265" s="76"/>
      <c r="AC265" s="59"/>
      <c r="AJ265" s="13"/>
    </row>
    <row r="266" spans="1:36" s="10" customFormat="1" ht="26.25" customHeight="1" x14ac:dyDescent="0.3">
      <c r="A266" s="3"/>
      <c r="B266" s="3" t="s">
        <v>283</v>
      </c>
      <c r="C266" s="50">
        <v>366</v>
      </c>
      <c r="D266" s="25">
        <v>685</v>
      </c>
      <c r="E266" s="76">
        <v>685</v>
      </c>
      <c r="F266" s="23">
        <f t="shared" si="31"/>
        <v>1.8715846994535519</v>
      </c>
      <c r="G266" s="8">
        <v>34</v>
      </c>
      <c r="H266" s="85">
        <v>4.9635036496350364E-2</v>
      </c>
      <c r="I266" s="5"/>
      <c r="J266" s="76"/>
      <c r="K266" s="76"/>
      <c r="L266" s="5"/>
      <c r="M266" s="5"/>
      <c r="N266" s="76">
        <v>6</v>
      </c>
      <c r="O266" s="76">
        <v>0</v>
      </c>
      <c r="P266" s="76">
        <v>0</v>
      </c>
      <c r="Q266" s="76">
        <v>5</v>
      </c>
      <c r="R266" s="76">
        <v>1</v>
      </c>
      <c r="S266" s="85">
        <f t="shared" si="36"/>
        <v>0.17647058823529413</v>
      </c>
      <c r="T266" s="5">
        <v>34</v>
      </c>
      <c r="U266" s="94" t="s">
        <v>161</v>
      </c>
      <c r="V266" s="5">
        <v>34</v>
      </c>
      <c r="W266" s="85">
        <f t="shared" si="34"/>
        <v>4.9635036496350364E-2</v>
      </c>
      <c r="X266" s="5"/>
      <c r="Y266" s="76"/>
      <c r="Z266" s="76"/>
      <c r="AA266" s="76"/>
      <c r="AB266" s="76"/>
      <c r="AC266" s="59"/>
      <c r="AJ266" s="14"/>
    </row>
    <row r="267" spans="1:36" ht="26.25" customHeight="1" x14ac:dyDescent="0.3">
      <c r="A267" s="3">
        <v>5</v>
      </c>
      <c r="B267" s="3" t="s">
        <v>123</v>
      </c>
      <c r="C267" s="5">
        <v>119.27</v>
      </c>
      <c r="D267" s="25">
        <v>0</v>
      </c>
      <c r="E267" s="76">
        <v>0</v>
      </c>
      <c r="F267" s="23">
        <f t="shared" si="31"/>
        <v>0</v>
      </c>
      <c r="G267" s="8">
        <v>0</v>
      </c>
      <c r="H267" s="85">
        <v>0</v>
      </c>
      <c r="I267" s="5"/>
      <c r="J267" s="76"/>
      <c r="K267" s="76"/>
      <c r="L267" s="76"/>
      <c r="M267" s="76"/>
      <c r="N267" s="76">
        <v>0</v>
      </c>
      <c r="O267" s="76">
        <v>0</v>
      </c>
      <c r="P267" s="76">
        <v>0</v>
      </c>
      <c r="Q267" s="76">
        <v>0</v>
      </c>
      <c r="R267" s="76">
        <v>0</v>
      </c>
      <c r="S267" s="85">
        <v>0</v>
      </c>
      <c r="T267" s="5">
        <v>0</v>
      </c>
      <c r="U267" s="94" t="s">
        <v>159</v>
      </c>
      <c r="V267" s="5">
        <v>0</v>
      </c>
      <c r="W267" s="85">
        <v>0</v>
      </c>
      <c r="X267" s="5"/>
      <c r="Y267" s="76"/>
      <c r="Z267" s="76"/>
      <c r="AA267" s="76"/>
      <c r="AB267" s="76"/>
      <c r="AC267" s="59"/>
      <c r="AJ267" s="13"/>
    </row>
    <row r="268" spans="1:36" ht="27" customHeight="1" x14ac:dyDescent="0.3">
      <c r="A268" s="3">
        <v>6</v>
      </c>
      <c r="B268" s="3" t="s">
        <v>124</v>
      </c>
      <c r="C268" s="5"/>
      <c r="D268" s="25"/>
      <c r="E268" s="76"/>
      <c r="F268" s="23"/>
      <c r="G268" s="8"/>
      <c r="H268" s="85"/>
      <c r="I268" s="5"/>
      <c r="J268" s="76"/>
      <c r="K268" s="76"/>
      <c r="L268" s="5"/>
      <c r="M268" s="5"/>
      <c r="N268" s="76"/>
      <c r="O268" s="76"/>
      <c r="P268" s="76"/>
      <c r="Q268" s="76"/>
      <c r="R268" s="76"/>
      <c r="S268" s="85"/>
      <c r="T268" s="5"/>
      <c r="U268" s="94"/>
      <c r="V268" s="5"/>
      <c r="W268" s="85"/>
      <c r="X268" s="5"/>
      <c r="Y268" s="76"/>
      <c r="Z268" s="76"/>
      <c r="AA268" s="76"/>
      <c r="AB268" s="76"/>
      <c r="AC268" s="59"/>
      <c r="AJ268" s="13"/>
    </row>
    <row r="269" spans="1:36" s="10" customFormat="1" ht="23.25" customHeight="1" x14ac:dyDescent="0.3">
      <c r="A269" s="3"/>
      <c r="B269" s="3" t="s">
        <v>284</v>
      </c>
      <c r="C269" s="5">
        <v>45.2</v>
      </c>
      <c r="D269" s="25">
        <v>57</v>
      </c>
      <c r="E269" s="76">
        <v>57</v>
      </c>
      <c r="F269" s="23">
        <f t="shared" si="31"/>
        <v>1.2610619469026547</v>
      </c>
      <c r="G269" s="8">
        <v>2</v>
      </c>
      <c r="H269" s="85">
        <v>3.5087719298245612E-2</v>
      </c>
      <c r="I269" s="5"/>
      <c r="J269" s="76"/>
      <c r="K269" s="76"/>
      <c r="L269" s="5"/>
      <c r="M269" s="5"/>
      <c r="N269" s="76">
        <v>0</v>
      </c>
      <c r="O269" s="76">
        <v>0</v>
      </c>
      <c r="P269" s="76">
        <v>0</v>
      </c>
      <c r="Q269" s="76">
        <v>0</v>
      </c>
      <c r="R269" s="76">
        <v>0</v>
      </c>
      <c r="S269" s="85">
        <f t="shared" si="36"/>
        <v>0</v>
      </c>
      <c r="T269" s="5">
        <v>2</v>
      </c>
      <c r="U269" s="94" t="s">
        <v>161</v>
      </c>
      <c r="V269" s="5">
        <v>2</v>
      </c>
      <c r="W269" s="85">
        <f t="shared" si="34"/>
        <v>3.5087719298245612E-2</v>
      </c>
      <c r="X269" s="5"/>
      <c r="Y269" s="76"/>
      <c r="Z269" s="76"/>
      <c r="AA269" s="76"/>
      <c r="AB269" s="76"/>
      <c r="AC269" s="59"/>
      <c r="AJ269" s="14"/>
    </row>
    <row r="270" spans="1:36" s="10" customFormat="1" ht="26.25" customHeight="1" x14ac:dyDescent="0.3">
      <c r="A270" s="3"/>
      <c r="B270" s="3" t="s">
        <v>285</v>
      </c>
      <c r="C270" s="50">
        <v>109</v>
      </c>
      <c r="D270" s="25">
        <v>214</v>
      </c>
      <c r="E270" s="76">
        <v>214</v>
      </c>
      <c r="F270" s="23">
        <f t="shared" si="31"/>
        <v>1.963302752293578</v>
      </c>
      <c r="G270" s="8">
        <v>10</v>
      </c>
      <c r="H270" s="85">
        <v>4.6728971962616821E-2</v>
      </c>
      <c r="I270" s="5"/>
      <c r="J270" s="76"/>
      <c r="K270" s="76"/>
      <c r="L270" s="5"/>
      <c r="M270" s="5"/>
      <c r="N270" s="76">
        <v>0</v>
      </c>
      <c r="O270" s="76">
        <v>0</v>
      </c>
      <c r="P270" s="76">
        <v>0</v>
      </c>
      <c r="Q270" s="76">
        <v>0</v>
      </c>
      <c r="R270" s="76">
        <v>0</v>
      </c>
      <c r="S270" s="85">
        <f t="shared" si="36"/>
        <v>0</v>
      </c>
      <c r="T270" s="5">
        <v>10</v>
      </c>
      <c r="U270" s="94" t="s">
        <v>161</v>
      </c>
      <c r="V270" s="5">
        <v>10</v>
      </c>
      <c r="W270" s="85">
        <f t="shared" si="34"/>
        <v>4.6728971962616821E-2</v>
      </c>
      <c r="X270" s="5"/>
      <c r="Y270" s="76"/>
      <c r="Z270" s="76"/>
      <c r="AA270" s="76"/>
      <c r="AB270" s="76"/>
      <c r="AC270" s="59"/>
      <c r="AJ270" s="14"/>
    </row>
    <row r="271" spans="1:36" s="10" customFormat="1" ht="28.5" customHeight="1" x14ac:dyDescent="0.3">
      <c r="A271" s="3"/>
      <c r="B271" s="3" t="s">
        <v>286</v>
      </c>
      <c r="C271" s="5">
        <v>19.2</v>
      </c>
      <c r="D271" s="25">
        <v>63</v>
      </c>
      <c r="E271" s="76">
        <v>63</v>
      </c>
      <c r="F271" s="23">
        <f t="shared" si="31"/>
        <v>3.28125</v>
      </c>
      <c r="G271" s="8">
        <v>4</v>
      </c>
      <c r="H271" s="85">
        <v>6.3492063492063489E-2</v>
      </c>
      <c r="I271" s="5"/>
      <c r="J271" s="76"/>
      <c r="K271" s="76"/>
      <c r="L271" s="5"/>
      <c r="M271" s="5"/>
      <c r="N271" s="76">
        <v>0</v>
      </c>
      <c r="O271" s="76">
        <v>0</v>
      </c>
      <c r="P271" s="76">
        <v>0</v>
      </c>
      <c r="Q271" s="76">
        <v>0</v>
      </c>
      <c r="R271" s="76">
        <v>0</v>
      </c>
      <c r="S271" s="85">
        <f t="shared" si="36"/>
        <v>0</v>
      </c>
      <c r="T271" s="5">
        <v>4</v>
      </c>
      <c r="U271" s="94" t="s">
        <v>160</v>
      </c>
      <c r="V271" s="5">
        <v>4</v>
      </c>
      <c r="W271" s="85">
        <f t="shared" si="34"/>
        <v>6.3492063492063489E-2</v>
      </c>
      <c r="X271" s="5"/>
      <c r="Y271" s="76"/>
      <c r="Z271" s="76"/>
      <c r="AA271" s="76"/>
      <c r="AB271" s="76"/>
      <c r="AC271" s="59"/>
      <c r="AJ271" s="14"/>
    </row>
    <row r="272" spans="1:36" s="10" customFormat="1" ht="27" customHeight="1" x14ac:dyDescent="0.3">
      <c r="A272" s="3">
        <v>7</v>
      </c>
      <c r="B272" s="3" t="s">
        <v>125</v>
      </c>
      <c r="C272" s="5">
        <v>464.6</v>
      </c>
      <c r="D272" s="25">
        <v>1286</v>
      </c>
      <c r="E272" s="76">
        <v>1286</v>
      </c>
      <c r="F272" s="23">
        <f t="shared" si="31"/>
        <v>2.7679724494188549</v>
      </c>
      <c r="G272" s="8">
        <v>60</v>
      </c>
      <c r="H272" s="85">
        <v>4.6656298600311043E-2</v>
      </c>
      <c r="I272" s="5">
        <v>3</v>
      </c>
      <c r="J272" s="76"/>
      <c r="K272" s="76"/>
      <c r="L272" s="5"/>
      <c r="M272" s="5"/>
      <c r="N272" s="76">
        <v>2</v>
      </c>
      <c r="O272" s="76">
        <v>0</v>
      </c>
      <c r="P272" s="76">
        <v>0</v>
      </c>
      <c r="Q272" s="76">
        <v>2</v>
      </c>
      <c r="R272" s="76">
        <v>0</v>
      </c>
      <c r="S272" s="85">
        <f t="shared" si="36"/>
        <v>3.3333333333333333E-2</v>
      </c>
      <c r="T272" s="5">
        <v>90</v>
      </c>
      <c r="U272" s="94" t="s">
        <v>160</v>
      </c>
      <c r="V272" s="5">
        <v>60</v>
      </c>
      <c r="W272" s="85">
        <f t="shared" si="34"/>
        <v>4.6656298600311043E-2</v>
      </c>
      <c r="X272" s="5">
        <v>3</v>
      </c>
      <c r="Y272" s="76"/>
      <c r="Z272" s="76"/>
      <c r="AA272" s="76"/>
      <c r="AB272" s="76"/>
      <c r="AC272" s="59"/>
      <c r="AJ272" s="14"/>
    </row>
    <row r="273" spans="1:36" s="10" customFormat="1" ht="26.25" customHeight="1" x14ac:dyDescent="0.3">
      <c r="A273" s="3">
        <v>8</v>
      </c>
      <c r="B273" s="3" t="s">
        <v>126</v>
      </c>
      <c r="C273" s="50">
        <v>68</v>
      </c>
      <c r="D273" s="25">
        <v>133</v>
      </c>
      <c r="E273" s="76">
        <v>133</v>
      </c>
      <c r="F273" s="23">
        <f t="shared" si="31"/>
        <v>1.9558823529411764</v>
      </c>
      <c r="G273" s="8">
        <v>6</v>
      </c>
      <c r="H273" s="85">
        <v>4.5112781954887216E-2</v>
      </c>
      <c r="I273" s="5"/>
      <c r="J273" s="76"/>
      <c r="K273" s="76"/>
      <c r="L273" s="5"/>
      <c r="M273" s="5"/>
      <c r="N273" s="76">
        <v>0</v>
      </c>
      <c r="O273" s="76">
        <v>0</v>
      </c>
      <c r="P273" s="76">
        <v>0</v>
      </c>
      <c r="Q273" s="76">
        <v>0</v>
      </c>
      <c r="R273" s="76">
        <v>0</v>
      </c>
      <c r="S273" s="85">
        <f t="shared" si="36"/>
        <v>0</v>
      </c>
      <c r="T273" s="5">
        <v>6</v>
      </c>
      <c r="U273" s="94" t="s">
        <v>161</v>
      </c>
      <c r="V273" s="5">
        <v>6</v>
      </c>
      <c r="W273" s="85">
        <f t="shared" si="34"/>
        <v>4.5112781954887216E-2</v>
      </c>
      <c r="X273" s="5"/>
      <c r="Y273" s="76"/>
      <c r="Z273" s="76"/>
      <c r="AA273" s="76"/>
      <c r="AB273" s="76"/>
      <c r="AC273" s="59"/>
      <c r="AJ273" s="14"/>
    </row>
    <row r="274" spans="1:36" s="10" customFormat="1" ht="28.5" customHeight="1" x14ac:dyDescent="0.3">
      <c r="A274" s="3">
        <v>9</v>
      </c>
      <c r="B274" s="3" t="s">
        <v>127</v>
      </c>
      <c r="C274" s="5">
        <v>54.8</v>
      </c>
      <c r="D274" s="25">
        <v>120</v>
      </c>
      <c r="E274" s="76">
        <v>120</v>
      </c>
      <c r="F274" s="23">
        <f t="shared" si="31"/>
        <v>2.1897810218978102</v>
      </c>
      <c r="G274" s="8">
        <v>8</v>
      </c>
      <c r="H274" s="85">
        <v>6.6666666666666666E-2</v>
      </c>
      <c r="I274" s="5">
        <v>4</v>
      </c>
      <c r="J274" s="76"/>
      <c r="K274" s="76"/>
      <c r="L274" s="5"/>
      <c r="M274" s="5"/>
      <c r="N274" s="76">
        <v>0</v>
      </c>
      <c r="O274" s="76">
        <v>0</v>
      </c>
      <c r="P274" s="76">
        <v>0</v>
      </c>
      <c r="Q274" s="76">
        <v>0</v>
      </c>
      <c r="R274" s="76">
        <v>0</v>
      </c>
      <c r="S274" s="85">
        <f t="shared" si="36"/>
        <v>0</v>
      </c>
      <c r="T274" s="5">
        <v>8</v>
      </c>
      <c r="U274" s="94" t="s">
        <v>160</v>
      </c>
      <c r="V274" s="5">
        <v>8</v>
      </c>
      <c r="W274" s="85">
        <f t="shared" si="34"/>
        <v>6.6666666666666666E-2</v>
      </c>
      <c r="X274" s="5">
        <v>4</v>
      </c>
      <c r="Y274" s="76"/>
      <c r="Z274" s="76"/>
      <c r="AA274" s="76"/>
      <c r="AB274" s="76"/>
      <c r="AC274" s="59"/>
      <c r="AJ274" s="14"/>
    </row>
    <row r="275" spans="1:36" ht="26.25" customHeight="1" x14ac:dyDescent="0.3">
      <c r="A275" s="3">
        <v>10</v>
      </c>
      <c r="B275" s="3" t="s">
        <v>128</v>
      </c>
      <c r="C275" s="5"/>
      <c r="D275" s="25"/>
      <c r="E275" s="76"/>
      <c r="F275" s="23"/>
      <c r="G275" s="8"/>
      <c r="H275" s="85"/>
      <c r="I275" s="5"/>
      <c r="J275" s="76"/>
      <c r="K275" s="76"/>
      <c r="L275" s="5"/>
      <c r="M275" s="5"/>
      <c r="N275" s="76"/>
      <c r="O275" s="76"/>
      <c r="P275" s="76"/>
      <c r="Q275" s="76"/>
      <c r="R275" s="76"/>
      <c r="S275" s="85"/>
      <c r="T275" s="5"/>
      <c r="U275" s="94"/>
      <c r="V275" s="5"/>
      <c r="W275" s="85"/>
      <c r="X275" s="5"/>
      <c r="Y275" s="76"/>
      <c r="Z275" s="76"/>
      <c r="AA275" s="76"/>
      <c r="AB275" s="76"/>
      <c r="AC275" s="59"/>
      <c r="AJ275" s="13"/>
    </row>
    <row r="276" spans="1:36" s="10" customFormat="1" ht="26.25" customHeight="1" x14ac:dyDescent="0.3">
      <c r="A276" s="3"/>
      <c r="B276" s="3" t="s">
        <v>287</v>
      </c>
      <c r="C276" s="50">
        <v>58</v>
      </c>
      <c r="D276" s="25">
        <v>185</v>
      </c>
      <c r="E276" s="76">
        <v>185</v>
      </c>
      <c r="F276" s="23">
        <f t="shared" si="31"/>
        <v>3.1896551724137931</v>
      </c>
      <c r="G276" s="8">
        <v>12</v>
      </c>
      <c r="H276" s="85">
        <v>6.4864864864864868E-2</v>
      </c>
      <c r="I276" s="5">
        <v>3</v>
      </c>
      <c r="J276" s="76"/>
      <c r="K276" s="76"/>
      <c r="L276" s="5"/>
      <c r="M276" s="5"/>
      <c r="N276" s="76">
        <v>0</v>
      </c>
      <c r="O276" s="76">
        <v>0</v>
      </c>
      <c r="P276" s="76">
        <v>0</v>
      </c>
      <c r="Q276" s="76">
        <v>0</v>
      </c>
      <c r="R276" s="76">
        <v>0</v>
      </c>
      <c r="S276" s="85">
        <f t="shared" si="36"/>
        <v>0</v>
      </c>
      <c r="T276" s="5">
        <v>12</v>
      </c>
      <c r="U276" s="94" t="s">
        <v>160</v>
      </c>
      <c r="V276" s="5">
        <v>12</v>
      </c>
      <c r="W276" s="85">
        <f t="shared" si="34"/>
        <v>6.4864864864864868E-2</v>
      </c>
      <c r="X276" s="5">
        <v>3</v>
      </c>
      <c r="Y276" s="76"/>
      <c r="Z276" s="76"/>
      <c r="AA276" s="76"/>
      <c r="AB276" s="76"/>
      <c r="AC276" s="59"/>
      <c r="AJ276" s="14"/>
    </row>
    <row r="277" spans="1:36" ht="37.5" customHeight="1" x14ac:dyDescent="0.3">
      <c r="A277" s="3">
        <v>10</v>
      </c>
      <c r="B277" s="3" t="s">
        <v>201</v>
      </c>
      <c r="C277" s="5">
        <v>19.73</v>
      </c>
      <c r="D277" s="25">
        <v>4</v>
      </c>
      <c r="E277" s="76">
        <v>4</v>
      </c>
      <c r="F277" s="23">
        <f t="shared" si="31"/>
        <v>0.20273694880892043</v>
      </c>
      <c r="G277" s="8">
        <v>0</v>
      </c>
      <c r="H277" s="85">
        <v>0</v>
      </c>
      <c r="I277" s="5"/>
      <c r="J277" s="76"/>
      <c r="K277" s="76"/>
      <c r="L277" s="5"/>
      <c r="M277" s="5"/>
      <c r="N277" s="76">
        <v>0</v>
      </c>
      <c r="O277" s="76">
        <v>0</v>
      </c>
      <c r="P277" s="76">
        <v>0</v>
      </c>
      <c r="Q277" s="76">
        <v>0</v>
      </c>
      <c r="R277" s="76">
        <v>0</v>
      </c>
      <c r="S277" s="85">
        <v>0</v>
      </c>
      <c r="T277" s="5">
        <v>0</v>
      </c>
      <c r="U277" s="94">
        <v>0</v>
      </c>
      <c r="V277" s="5">
        <v>0</v>
      </c>
      <c r="W277" s="85">
        <f t="shared" si="34"/>
        <v>0</v>
      </c>
      <c r="X277" s="5"/>
      <c r="Y277" s="76"/>
      <c r="Z277" s="76"/>
      <c r="AA277" s="76"/>
      <c r="AB277" s="76"/>
      <c r="AC277" s="59"/>
      <c r="AJ277" s="13"/>
    </row>
    <row r="278" spans="1:36" ht="22.5" customHeight="1" x14ac:dyDescent="0.3">
      <c r="A278" s="3">
        <v>11</v>
      </c>
      <c r="B278" s="3" t="s">
        <v>202</v>
      </c>
      <c r="C278" s="5">
        <v>335.46</v>
      </c>
      <c r="D278" s="25">
        <v>16</v>
      </c>
      <c r="E278" s="76">
        <v>16</v>
      </c>
      <c r="F278" s="23">
        <f t="shared" si="31"/>
        <v>4.769570142490908E-2</v>
      </c>
      <c r="G278" s="8">
        <v>0</v>
      </c>
      <c r="H278" s="85">
        <v>0</v>
      </c>
      <c r="I278" s="5"/>
      <c r="J278" s="76"/>
      <c r="K278" s="76"/>
      <c r="L278" s="5"/>
      <c r="M278" s="5"/>
      <c r="N278" s="76">
        <v>0</v>
      </c>
      <c r="O278" s="76">
        <v>0</v>
      </c>
      <c r="P278" s="76">
        <v>0</v>
      </c>
      <c r="Q278" s="76">
        <v>0</v>
      </c>
      <c r="R278" s="76">
        <v>0</v>
      </c>
      <c r="S278" s="85">
        <v>0</v>
      </c>
      <c r="T278" s="5">
        <v>0</v>
      </c>
      <c r="U278" s="94">
        <v>0</v>
      </c>
      <c r="V278" s="5">
        <v>0</v>
      </c>
      <c r="W278" s="85">
        <f t="shared" si="34"/>
        <v>0</v>
      </c>
      <c r="X278" s="5"/>
      <c r="Y278" s="76"/>
      <c r="Z278" s="76"/>
      <c r="AA278" s="76"/>
      <c r="AB278" s="76"/>
      <c r="AC278" s="59"/>
      <c r="AJ278" s="13"/>
    </row>
    <row r="279" spans="1:36" ht="92.25" customHeight="1" x14ac:dyDescent="0.3">
      <c r="A279" s="3">
        <v>12</v>
      </c>
      <c r="B279" s="3" t="s">
        <v>153</v>
      </c>
      <c r="C279" s="5"/>
      <c r="D279" s="25"/>
      <c r="E279" s="76"/>
      <c r="F279" s="23"/>
      <c r="G279" s="8"/>
      <c r="H279" s="85"/>
      <c r="I279" s="5"/>
      <c r="J279" s="76"/>
      <c r="K279" s="76"/>
      <c r="L279" s="5"/>
      <c r="M279" s="5"/>
      <c r="N279" s="76"/>
      <c r="O279" s="76"/>
      <c r="P279" s="76"/>
      <c r="Q279" s="76"/>
      <c r="R279" s="76"/>
      <c r="S279" s="85"/>
      <c r="T279" s="5"/>
      <c r="U279" s="94"/>
      <c r="V279" s="5"/>
      <c r="W279" s="85"/>
      <c r="X279" s="5"/>
      <c r="Y279" s="76"/>
      <c r="Z279" s="76"/>
      <c r="AA279" s="76"/>
      <c r="AB279" s="76"/>
      <c r="AC279" s="59"/>
      <c r="AJ279" s="13"/>
    </row>
    <row r="280" spans="1:36" s="33" customFormat="1" ht="23.25" customHeight="1" x14ac:dyDescent="0.25">
      <c r="A280" s="117" t="s">
        <v>129</v>
      </c>
      <c r="B280" s="117"/>
      <c r="C280" s="31">
        <f>SUM(C278,C277,C276,C274,C273,C272,C271,C270,C269,C267,C266,C264,C263,C262,C261,C260,C258,C257)</f>
        <v>3156.9800000000005</v>
      </c>
      <c r="D280" s="31">
        <v>3501</v>
      </c>
      <c r="E280" s="24">
        <f>SUM(E257:E278)</f>
        <v>3501</v>
      </c>
      <c r="F280" s="68">
        <f t="shared" si="31"/>
        <v>1.1089712320002025</v>
      </c>
      <c r="G280" s="24">
        <f>SUM(G257:G278)</f>
        <v>173</v>
      </c>
      <c r="H280" s="88">
        <v>4.9414453013424738E-2</v>
      </c>
      <c r="I280" s="31">
        <v>13</v>
      </c>
      <c r="J280" s="31">
        <f>SUM(J257:J278)</f>
        <v>0</v>
      </c>
      <c r="K280" s="31">
        <f>SUM(K257:K278)</f>
        <v>0</v>
      </c>
      <c r="L280" s="31">
        <f>SUM(L257:L278)</f>
        <v>0</v>
      </c>
      <c r="M280" s="31">
        <f>SUM(M257:M278)</f>
        <v>0</v>
      </c>
      <c r="N280" s="31">
        <f>SUM(N257:N279)</f>
        <v>8</v>
      </c>
      <c r="O280" s="31">
        <f>SUM(O257:O279)</f>
        <v>0</v>
      </c>
      <c r="P280" s="31">
        <f>SUM(P257:P279)</f>
        <v>0</v>
      </c>
      <c r="Q280" s="31">
        <f>SUM(Q257:Q279)</f>
        <v>7</v>
      </c>
      <c r="R280" s="31">
        <f>SUM(R257:R279)</f>
        <v>1</v>
      </c>
      <c r="S280" s="88">
        <f t="shared" si="36"/>
        <v>4.6242774566473986E-2</v>
      </c>
      <c r="T280" s="31">
        <v>217</v>
      </c>
      <c r="U280" s="95">
        <f>T280/E280</f>
        <v>6.1982290774064551E-2</v>
      </c>
      <c r="V280" s="31">
        <f>SUM(V257:V279)</f>
        <v>173</v>
      </c>
      <c r="W280" s="88">
        <f t="shared" si="34"/>
        <v>4.9414453013424738E-2</v>
      </c>
      <c r="X280" s="31">
        <f>SUM(X257:X279)</f>
        <v>13</v>
      </c>
      <c r="Y280" s="31">
        <f t="shared" ref="Y280:AB280" si="38">SUM(Y257:Y279)</f>
        <v>0</v>
      </c>
      <c r="Z280" s="31">
        <f t="shared" si="38"/>
        <v>0</v>
      </c>
      <c r="AA280" s="31">
        <f t="shared" si="38"/>
        <v>0</v>
      </c>
      <c r="AB280" s="31">
        <f t="shared" si="38"/>
        <v>0</v>
      </c>
      <c r="AC280" s="61"/>
      <c r="AJ280" s="34"/>
    </row>
    <row r="281" spans="1:36" ht="28.5" customHeight="1" x14ac:dyDescent="0.3">
      <c r="A281" s="118" t="s">
        <v>130</v>
      </c>
      <c r="B281" s="118"/>
      <c r="C281" s="5"/>
      <c r="D281" s="5"/>
      <c r="E281" s="76"/>
      <c r="F281" s="23"/>
      <c r="G281" s="8"/>
      <c r="H281" s="85"/>
      <c r="I281" s="5"/>
      <c r="J281" s="76"/>
      <c r="K281" s="76"/>
      <c r="L281" s="5"/>
      <c r="M281" s="5"/>
      <c r="N281" s="76"/>
      <c r="O281" s="76"/>
      <c r="P281" s="76"/>
      <c r="Q281" s="76"/>
      <c r="R281" s="76"/>
      <c r="S281" s="85"/>
      <c r="T281" s="5"/>
      <c r="U281" s="94"/>
      <c r="V281" s="5"/>
      <c r="W281" s="85"/>
      <c r="X281" s="5"/>
      <c r="Y281" s="76"/>
      <c r="Z281" s="76"/>
      <c r="AA281" s="76"/>
      <c r="AB281" s="76"/>
      <c r="AC281" s="59"/>
      <c r="AJ281" s="13"/>
    </row>
    <row r="282" spans="1:36" ht="26.25" customHeight="1" x14ac:dyDescent="0.3">
      <c r="A282" s="3">
        <v>1</v>
      </c>
      <c r="B282" s="3" t="s">
        <v>131</v>
      </c>
      <c r="C282" s="5"/>
      <c r="D282" s="25"/>
      <c r="E282" s="76"/>
      <c r="F282" s="23"/>
      <c r="G282" s="8"/>
      <c r="H282" s="85"/>
      <c r="I282" s="5"/>
      <c r="J282" s="76"/>
      <c r="K282" s="76"/>
      <c r="L282" s="76"/>
      <c r="M282" s="76"/>
      <c r="N282" s="76"/>
      <c r="O282" s="76"/>
      <c r="P282" s="76"/>
      <c r="Q282" s="76"/>
      <c r="R282" s="76"/>
      <c r="S282" s="85"/>
      <c r="T282" s="5"/>
      <c r="U282" s="94"/>
      <c r="V282" s="5"/>
      <c r="W282" s="85"/>
      <c r="X282" s="5"/>
      <c r="Y282" s="76"/>
      <c r="Z282" s="76"/>
      <c r="AA282" s="76"/>
      <c r="AB282" s="76"/>
      <c r="AC282" s="59"/>
      <c r="AJ282" s="13"/>
    </row>
    <row r="283" spans="1:36" ht="27" customHeight="1" x14ac:dyDescent="0.3">
      <c r="A283" s="3"/>
      <c r="B283" s="3" t="s">
        <v>288</v>
      </c>
      <c r="C283" s="5">
        <v>15.37</v>
      </c>
      <c r="D283" s="25">
        <v>4</v>
      </c>
      <c r="E283" s="76">
        <v>4</v>
      </c>
      <c r="F283" s="23">
        <f t="shared" ref="F283:F309" si="39">E283/C283</f>
        <v>0.26024723487312951</v>
      </c>
      <c r="G283" s="8">
        <v>0</v>
      </c>
      <c r="H283" s="85">
        <v>0</v>
      </c>
      <c r="I283" s="5"/>
      <c r="J283" s="76"/>
      <c r="K283" s="76"/>
      <c r="L283" s="76"/>
      <c r="M283" s="76"/>
      <c r="N283" s="76">
        <v>0</v>
      </c>
      <c r="O283" s="76">
        <v>0</v>
      </c>
      <c r="P283" s="76">
        <v>0</v>
      </c>
      <c r="Q283" s="76">
        <v>0</v>
      </c>
      <c r="R283" s="76">
        <v>0</v>
      </c>
      <c r="S283" s="85">
        <v>0</v>
      </c>
      <c r="T283" s="5">
        <v>0</v>
      </c>
      <c r="U283" s="94">
        <v>0</v>
      </c>
      <c r="V283" s="5">
        <v>0</v>
      </c>
      <c r="W283" s="85">
        <f t="shared" ref="W283:W313" si="40">V283/E283</f>
        <v>0</v>
      </c>
      <c r="X283" s="5"/>
      <c r="Y283" s="76"/>
      <c r="Z283" s="76"/>
      <c r="AA283" s="76"/>
      <c r="AB283" s="76"/>
      <c r="AC283" s="59"/>
      <c r="AJ283" s="13"/>
    </row>
    <row r="284" spans="1:36" ht="26.25" customHeight="1" x14ac:dyDescent="0.3">
      <c r="A284" s="3"/>
      <c r="B284" s="3" t="s">
        <v>289</v>
      </c>
      <c r="C284" s="5">
        <v>39.26</v>
      </c>
      <c r="D284" s="25">
        <v>13</v>
      </c>
      <c r="E284" s="76">
        <v>13</v>
      </c>
      <c r="F284" s="23">
        <f t="shared" si="39"/>
        <v>0.33112582781456956</v>
      </c>
      <c r="G284" s="8">
        <v>0</v>
      </c>
      <c r="H284" s="85">
        <v>0</v>
      </c>
      <c r="I284" s="5"/>
      <c r="J284" s="76"/>
      <c r="K284" s="76"/>
      <c r="L284" s="76"/>
      <c r="M284" s="76"/>
      <c r="N284" s="76">
        <v>0</v>
      </c>
      <c r="O284" s="76">
        <v>0</v>
      </c>
      <c r="P284" s="76">
        <v>0</v>
      </c>
      <c r="Q284" s="76">
        <v>0</v>
      </c>
      <c r="R284" s="76">
        <v>0</v>
      </c>
      <c r="S284" s="85">
        <v>0</v>
      </c>
      <c r="T284" s="5">
        <v>0</v>
      </c>
      <c r="U284" s="94">
        <v>0</v>
      </c>
      <c r="V284" s="5">
        <v>0</v>
      </c>
      <c r="W284" s="85">
        <f t="shared" si="40"/>
        <v>0</v>
      </c>
      <c r="X284" s="5"/>
      <c r="Y284" s="76"/>
      <c r="Z284" s="76"/>
      <c r="AA284" s="76"/>
      <c r="AB284" s="76"/>
      <c r="AC284" s="59"/>
      <c r="AJ284" s="13"/>
    </row>
    <row r="285" spans="1:36" s="10" customFormat="1" ht="24.75" customHeight="1" x14ac:dyDescent="0.3">
      <c r="A285" s="3">
        <v>2</v>
      </c>
      <c r="B285" s="3" t="s">
        <v>132</v>
      </c>
      <c r="C285" s="5">
        <v>26.11</v>
      </c>
      <c r="D285" s="25">
        <v>69</v>
      </c>
      <c r="E285" s="76">
        <v>69</v>
      </c>
      <c r="F285" s="23">
        <f t="shared" si="39"/>
        <v>2.6426656453466104</v>
      </c>
      <c r="G285" s="8">
        <v>4</v>
      </c>
      <c r="H285" s="85">
        <v>5.7971014492753624E-2</v>
      </c>
      <c r="I285" s="5">
        <v>2</v>
      </c>
      <c r="J285" s="76"/>
      <c r="K285" s="76"/>
      <c r="L285" s="5"/>
      <c r="M285" s="5"/>
      <c r="N285" s="76">
        <v>0</v>
      </c>
      <c r="O285" s="76">
        <v>0</v>
      </c>
      <c r="P285" s="76">
        <v>0</v>
      </c>
      <c r="Q285" s="76">
        <v>0</v>
      </c>
      <c r="R285" s="76">
        <v>0</v>
      </c>
      <c r="S285" s="85">
        <f t="shared" ref="S285:S313" si="41">N285/G285</f>
        <v>0</v>
      </c>
      <c r="T285" s="5">
        <v>4</v>
      </c>
      <c r="U285" s="94" t="s">
        <v>160</v>
      </c>
      <c r="V285" s="5">
        <v>4</v>
      </c>
      <c r="W285" s="85">
        <f t="shared" si="40"/>
        <v>5.7971014492753624E-2</v>
      </c>
      <c r="X285" s="5">
        <v>2</v>
      </c>
      <c r="Y285" s="76"/>
      <c r="Z285" s="76"/>
      <c r="AA285" s="76"/>
      <c r="AB285" s="76"/>
      <c r="AC285" s="59"/>
      <c r="AJ285" s="13"/>
    </row>
    <row r="286" spans="1:36" s="10" customFormat="1" ht="24.75" customHeight="1" x14ac:dyDescent="0.3">
      <c r="A286" s="3">
        <v>3</v>
      </c>
      <c r="B286" s="3" t="s">
        <v>133</v>
      </c>
      <c r="C286" s="5"/>
      <c r="D286" s="25"/>
      <c r="E286" s="76"/>
      <c r="F286" s="23"/>
      <c r="G286" s="8"/>
      <c r="H286" s="85"/>
      <c r="I286" s="5"/>
      <c r="J286" s="76"/>
      <c r="K286" s="76"/>
      <c r="L286" s="5"/>
      <c r="M286" s="5"/>
      <c r="N286" s="76"/>
      <c r="O286" s="76"/>
      <c r="P286" s="76"/>
      <c r="Q286" s="76"/>
      <c r="R286" s="76"/>
      <c r="S286" s="85"/>
      <c r="T286" s="5"/>
      <c r="U286" s="94"/>
      <c r="V286" s="5"/>
      <c r="W286" s="85"/>
      <c r="X286" s="5"/>
      <c r="Y286" s="76"/>
      <c r="Z286" s="76"/>
      <c r="AA286" s="76"/>
      <c r="AB286" s="76"/>
      <c r="AC286" s="59"/>
      <c r="AJ286" s="13"/>
    </row>
    <row r="287" spans="1:36" s="10" customFormat="1" ht="28.5" customHeight="1" x14ac:dyDescent="0.3">
      <c r="A287" s="3"/>
      <c r="B287" s="3" t="s">
        <v>290</v>
      </c>
      <c r="C287" s="5">
        <v>37.22</v>
      </c>
      <c r="D287" s="25">
        <v>6</v>
      </c>
      <c r="E287" s="76">
        <v>6</v>
      </c>
      <c r="F287" s="23">
        <f t="shared" si="39"/>
        <v>0.16120365394948952</v>
      </c>
      <c r="G287" s="8">
        <v>0</v>
      </c>
      <c r="H287" s="85">
        <v>0</v>
      </c>
      <c r="I287" s="5"/>
      <c r="J287" s="76"/>
      <c r="K287" s="76"/>
      <c r="L287" s="5"/>
      <c r="M287" s="5"/>
      <c r="N287" s="76">
        <v>0</v>
      </c>
      <c r="O287" s="76">
        <v>0</v>
      </c>
      <c r="P287" s="76">
        <v>0</v>
      </c>
      <c r="Q287" s="76">
        <v>0</v>
      </c>
      <c r="R287" s="76">
        <v>0</v>
      </c>
      <c r="S287" s="85">
        <v>0</v>
      </c>
      <c r="T287" s="5">
        <v>0</v>
      </c>
      <c r="U287" s="94">
        <v>0</v>
      </c>
      <c r="V287" s="5">
        <v>0</v>
      </c>
      <c r="W287" s="85">
        <f t="shared" si="40"/>
        <v>0</v>
      </c>
      <c r="X287" s="5"/>
      <c r="Y287" s="76"/>
      <c r="Z287" s="76"/>
      <c r="AA287" s="76"/>
      <c r="AB287" s="76"/>
      <c r="AC287" s="59"/>
      <c r="AJ287" s="13"/>
    </row>
    <row r="288" spans="1:36" s="10" customFormat="1" ht="28.5" customHeight="1" x14ac:dyDescent="0.3">
      <c r="A288" s="3"/>
      <c r="B288" s="3" t="s">
        <v>224</v>
      </c>
      <c r="C288" s="5">
        <v>31.33</v>
      </c>
      <c r="D288" s="25">
        <v>36</v>
      </c>
      <c r="E288" s="76">
        <v>36</v>
      </c>
      <c r="F288" s="23">
        <f t="shared" si="39"/>
        <v>1.149058410469199</v>
      </c>
      <c r="G288" s="8">
        <v>1</v>
      </c>
      <c r="H288" s="85">
        <v>2.7777777777777776E-2</v>
      </c>
      <c r="I288" s="5"/>
      <c r="J288" s="76"/>
      <c r="K288" s="76"/>
      <c r="L288" s="5"/>
      <c r="M288" s="5"/>
      <c r="N288" s="76">
        <v>0</v>
      </c>
      <c r="O288" s="76">
        <v>0</v>
      </c>
      <c r="P288" s="76">
        <v>0</v>
      </c>
      <c r="Q288" s="76">
        <v>0</v>
      </c>
      <c r="R288" s="76">
        <v>0</v>
      </c>
      <c r="S288" s="85">
        <f t="shared" ref="S288" si="42">N288/G288</f>
        <v>0</v>
      </c>
      <c r="T288" s="5">
        <v>1</v>
      </c>
      <c r="U288" s="94" t="s">
        <v>161</v>
      </c>
      <c r="V288" s="5">
        <v>1</v>
      </c>
      <c r="W288" s="85">
        <f t="shared" si="40"/>
        <v>2.7777777777777776E-2</v>
      </c>
      <c r="X288" s="5"/>
      <c r="Y288" s="76"/>
      <c r="Z288" s="76"/>
      <c r="AA288" s="76"/>
      <c r="AB288" s="76"/>
      <c r="AC288" s="59"/>
      <c r="AJ288" s="13"/>
    </row>
    <row r="289" spans="1:36" s="10" customFormat="1" ht="25.5" customHeight="1" x14ac:dyDescent="0.3">
      <c r="A289" s="3"/>
      <c r="B289" s="3" t="s">
        <v>291</v>
      </c>
      <c r="C289" s="5">
        <v>42.38</v>
      </c>
      <c r="D289" s="25">
        <v>10</v>
      </c>
      <c r="E289" s="76">
        <v>10</v>
      </c>
      <c r="F289" s="23">
        <f t="shared" si="39"/>
        <v>0.23596035865974516</v>
      </c>
      <c r="G289" s="8">
        <v>0</v>
      </c>
      <c r="H289" s="85">
        <v>0</v>
      </c>
      <c r="I289" s="5"/>
      <c r="J289" s="76"/>
      <c r="K289" s="76"/>
      <c r="L289" s="5"/>
      <c r="M289" s="5"/>
      <c r="N289" s="76">
        <v>0</v>
      </c>
      <c r="O289" s="76">
        <v>0</v>
      </c>
      <c r="P289" s="76">
        <v>0</v>
      </c>
      <c r="Q289" s="76">
        <v>0</v>
      </c>
      <c r="R289" s="76">
        <v>0</v>
      </c>
      <c r="S289" s="85">
        <v>0</v>
      </c>
      <c r="T289" s="5">
        <v>0</v>
      </c>
      <c r="U289" s="94">
        <v>0</v>
      </c>
      <c r="V289" s="5">
        <v>0</v>
      </c>
      <c r="W289" s="85">
        <f t="shared" si="40"/>
        <v>0</v>
      </c>
      <c r="X289" s="5"/>
      <c r="Y289" s="76"/>
      <c r="Z289" s="76"/>
      <c r="AA289" s="76"/>
      <c r="AB289" s="76"/>
      <c r="AC289" s="59"/>
      <c r="AJ289" s="13"/>
    </row>
    <row r="290" spans="1:36" ht="23.25" customHeight="1" x14ac:dyDescent="0.3">
      <c r="A290" s="3">
        <v>4</v>
      </c>
      <c r="B290" s="3" t="s">
        <v>134</v>
      </c>
      <c r="C290" s="5">
        <v>12.3</v>
      </c>
      <c r="D290" s="25">
        <v>0</v>
      </c>
      <c r="E290" s="76">
        <v>0</v>
      </c>
      <c r="F290" s="23">
        <f t="shared" si="39"/>
        <v>0</v>
      </c>
      <c r="G290" s="8">
        <v>0</v>
      </c>
      <c r="H290" s="85">
        <v>0</v>
      </c>
      <c r="I290" s="5"/>
      <c r="J290" s="76"/>
      <c r="K290" s="76"/>
      <c r="L290" s="5"/>
      <c r="M290" s="5"/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85">
        <v>0</v>
      </c>
      <c r="T290" s="5">
        <v>0</v>
      </c>
      <c r="U290" s="94">
        <v>0</v>
      </c>
      <c r="V290" s="5">
        <v>0</v>
      </c>
      <c r="W290" s="85">
        <v>0</v>
      </c>
      <c r="X290" s="5"/>
      <c r="Y290" s="76"/>
      <c r="Z290" s="76"/>
      <c r="AA290" s="76"/>
      <c r="AB290" s="76"/>
      <c r="AC290" s="59"/>
      <c r="AJ290" s="13"/>
    </row>
    <row r="291" spans="1:36" ht="28.5" customHeight="1" x14ac:dyDescent="0.3">
      <c r="A291" s="3">
        <v>5</v>
      </c>
      <c r="B291" s="3" t="s">
        <v>135</v>
      </c>
      <c r="C291" s="5"/>
      <c r="D291" s="25"/>
      <c r="E291" s="76"/>
      <c r="F291" s="23"/>
      <c r="G291" s="8"/>
      <c r="H291" s="85"/>
      <c r="I291" s="5"/>
      <c r="J291" s="76"/>
      <c r="K291" s="76"/>
      <c r="L291" s="5"/>
      <c r="M291" s="5"/>
      <c r="N291" s="76"/>
      <c r="O291" s="76"/>
      <c r="P291" s="76"/>
      <c r="Q291" s="76"/>
      <c r="R291" s="76"/>
      <c r="S291" s="85"/>
      <c r="T291" s="5"/>
      <c r="U291" s="94"/>
      <c r="V291" s="5"/>
      <c r="W291" s="85"/>
      <c r="X291" s="5"/>
      <c r="Y291" s="76"/>
      <c r="Z291" s="76"/>
      <c r="AA291" s="76"/>
      <c r="AB291" s="76"/>
      <c r="AC291" s="59"/>
      <c r="AJ291" s="13"/>
    </row>
    <row r="292" spans="1:36" s="10" customFormat="1" ht="25.5" customHeight="1" x14ac:dyDescent="0.3">
      <c r="A292" s="3"/>
      <c r="B292" s="3" t="s">
        <v>292</v>
      </c>
      <c r="C292" s="5">
        <v>189.2</v>
      </c>
      <c r="D292" s="25">
        <v>192</v>
      </c>
      <c r="E292" s="76">
        <v>192</v>
      </c>
      <c r="F292" s="23">
        <f t="shared" si="39"/>
        <v>1.0147991543340382</v>
      </c>
      <c r="G292" s="8">
        <v>9</v>
      </c>
      <c r="H292" s="85">
        <v>4.6875E-2</v>
      </c>
      <c r="I292" s="5"/>
      <c r="J292" s="76"/>
      <c r="K292" s="76"/>
      <c r="L292" s="5"/>
      <c r="M292" s="5"/>
      <c r="N292" s="76">
        <v>1</v>
      </c>
      <c r="O292" s="76">
        <v>0</v>
      </c>
      <c r="P292" s="76">
        <v>0</v>
      </c>
      <c r="Q292" s="76">
        <v>1</v>
      </c>
      <c r="R292" s="76">
        <v>0</v>
      </c>
      <c r="S292" s="85">
        <f t="shared" si="41"/>
        <v>0.1111111111111111</v>
      </c>
      <c r="T292" s="5">
        <v>9</v>
      </c>
      <c r="U292" s="94" t="s">
        <v>161</v>
      </c>
      <c r="V292" s="5">
        <v>9</v>
      </c>
      <c r="W292" s="85">
        <f t="shared" si="40"/>
        <v>4.6875E-2</v>
      </c>
      <c r="X292" s="5"/>
      <c r="Y292" s="76"/>
      <c r="Z292" s="76"/>
      <c r="AA292" s="76"/>
      <c r="AB292" s="76"/>
      <c r="AC292" s="59"/>
      <c r="AJ292" s="13"/>
    </row>
    <row r="293" spans="1:36" s="10" customFormat="1" ht="25.5" customHeight="1" x14ac:dyDescent="0.3">
      <c r="A293" s="3">
        <v>6</v>
      </c>
      <c r="B293" s="3" t="s">
        <v>136</v>
      </c>
      <c r="C293" s="5"/>
      <c r="D293" s="25"/>
      <c r="E293" s="76"/>
      <c r="F293" s="23"/>
      <c r="G293" s="8"/>
      <c r="H293" s="85"/>
      <c r="I293" s="5"/>
      <c r="J293" s="76"/>
      <c r="K293" s="76"/>
      <c r="L293" s="5"/>
      <c r="M293" s="5"/>
      <c r="N293" s="76"/>
      <c r="O293" s="76"/>
      <c r="P293" s="76"/>
      <c r="Q293" s="76"/>
      <c r="R293" s="76"/>
      <c r="S293" s="85"/>
      <c r="T293" s="5"/>
      <c r="U293" s="94"/>
      <c r="V293" s="5"/>
      <c r="W293" s="85"/>
      <c r="X293" s="5"/>
      <c r="Y293" s="76"/>
      <c r="Z293" s="76"/>
      <c r="AA293" s="76"/>
      <c r="AB293" s="76"/>
      <c r="AC293" s="59"/>
      <c r="AJ293" s="13"/>
    </row>
    <row r="294" spans="1:36" s="10" customFormat="1" ht="26.25" customHeight="1" x14ac:dyDescent="0.3">
      <c r="A294" s="3"/>
      <c r="B294" s="3" t="s">
        <v>293</v>
      </c>
      <c r="C294" s="5">
        <v>17.05</v>
      </c>
      <c r="D294" s="25">
        <v>27</v>
      </c>
      <c r="E294" s="76">
        <v>27</v>
      </c>
      <c r="F294" s="23">
        <f t="shared" si="39"/>
        <v>1.5835777126099706</v>
      </c>
      <c r="G294" s="8">
        <v>1</v>
      </c>
      <c r="H294" s="85">
        <v>3.7037037037037035E-2</v>
      </c>
      <c r="I294" s="5"/>
      <c r="J294" s="76"/>
      <c r="K294" s="76"/>
      <c r="L294" s="5"/>
      <c r="M294" s="5"/>
      <c r="N294" s="76">
        <v>0</v>
      </c>
      <c r="O294" s="76">
        <v>0</v>
      </c>
      <c r="P294" s="76">
        <v>0</v>
      </c>
      <c r="Q294" s="76">
        <v>0</v>
      </c>
      <c r="R294" s="76">
        <v>0</v>
      </c>
      <c r="S294" s="85">
        <v>0</v>
      </c>
      <c r="T294" s="5">
        <v>1</v>
      </c>
      <c r="U294" s="94" t="s">
        <v>161</v>
      </c>
      <c r="V294" s="5">
        <v>1</v>
      </c>
      <c r="W294" s="85">
        <f t="shared" si="40"/>
        <v>3.7037037037037035E-2</v>
      </c>
      <c r="X294" s="5"/>
      <c r="Y294" s="76"/>
      <c r="Z294" s="76"/>
      <c r="AA294" s="76"/>
      <c r="AB294" s="76"/>
      <c r="AC294" s="59"/>
      <c r="AJ294" s="13"/>
    </row>
    <row r="295" spans="1:36" s="10" customFormat="1" ht="29.25" customHeight="1" x14ac:dyDescent="0.3">
      <c r="A295" s="3"/>
      <c r="B295" s="3" t="s">
        <v>294</v>
      </c>
      <c r="C295" s="5">
        <v>52.41</v>
      </c>
      <c r="D295" s="25">
        <v>142</v>
      </c>
      <c r="E295" s="76">
        <v>142</v>
      </c>
      <c r="F295" s="23">
        <f t="shared" si="39"/>
        <v>2.709406601793551</v>
      </c>
      <c r="G295" s="8">
        <v>9</v>
      </c>
      <c r="H295" s="85">
        <v>6.3380281690140844E-2</v>
      </c>
      <c r="I295" s="5">
        <v>3</v>
      </c>
      <c r="J295" s="76"/>
      <c r="K295" s="76"/>
      <c r="L295" s="5"/>
      <c r="M295" s="5"/>
      <c r="N295" s="76">
        <v>2</v>
      </c>
      <c r="O295" s="76">
        <v>0</v>
      </c>
      <c r="P295" s="76">
        <v>0</v>
      </c>
      <c r="Q295" s="76">
        <v>2</v>
      </c>
      <c r="R295" s="76">
        <v>0</v>
      </c>
      <c r="S295" s="85">
        <f t="shared" si="41"/>
        <v>0.22222222222222221</v>
      </c>
      <c r="T295" s="5">
        <v>9</v>
      </c>
      <c r="U295" s="94" t="s">
        <v>160</v>
      </c>
      <c r="V295" s="5">
        <v>9</v>
      </c>
      <c r="W295" s="85">
        <f t="shared" si="40"/>
        <v>6.3380281690140844E-2</v>
      </c>
      <c r="X295" s="5">
        <v>3</v>
      </c>
      <c r="Y295" s="76"/>
      <c r="Z295" s="76"/>
      <c r="AA295" s="76">
        <v>2</v>
      </c>
      <c r="AB295" s="76">
        <v>1</v>
      </c>
      <c r="AC295" s="59"/>
      <c r="AJ295" s="13"/>
    </row>
    <row r="296" spans="1:36" s="10" customFormat="1" ht="29.25" customHeight="1" x14ac:dyDescent="0.3">
      <c r="A296" s="3"/>
      <c r="B296" s="3" t="s">
        <v>295</v>
      </c>
      <c r="C296" s="5">
        <v>27.85</v>
      </c>
      <c r="D296" s="25">
        <v>41</v>
      </c>
      <c r="E296" s="76">
        <v>41</v>
      </c>
      <c r="F296" s="23">
        <f t="shared" si="39"/>
        <v>1.4721723518850987</v>
      </c>
      <c r="G296" s="8">
        <v>1</v>
      </c>
      <c r="H296" s="85">
        <v>2.4390243902439025E-2</v>
      </c>
      <c r="I296" s="5"/>
      <c r="J296" s="76"/>
      <c r="K296" s="76"/>
      <c r="L296" s="5"/>
      <c r="M296" s="5"/>
      <c r="N296" s="76">
        <v>0</v>
      </c>
      <c r="O296" s="76">
        <v>0</v>
      </c>
      <c r="P296" s="76">
        <v>0</v>
      </c>
      <c r="Q296" s="76">
        <v>0</v>
      </c>
      <c r="R296" s="76">
        <v>0</v>
      </c>
      <c r="S296" s="85">
        <f t="shared" si="41"/>
        <v>0</v>
      </c>
      <c r="T296" s="5">
        <v>2</v>
      </c>
      <c r="U296" s="94" t="s">
        <v>161</v>
      </c>
      <c r="V296" s="5">
        <v>1</v>
      </c>
      <c r="W296" s="85">
        <f t="shared" si="40"/>
        <v>2.4390243902439025E-2</v>
      </c>
      <c r="X296" s="5"/>
      <c r="Y296" s="76"/>
      <c r="Z296" s="76"/>
      <c r="AA296" s="76"/>
      <c r="AB296" s="76"/>
      <c r="AC296" s="59"/>
      <c r="AJ296" s="13"/>
    </row>
    <row r="297" spans="1:36" s="10" customFormat="1" ht="27" customHeight="1" x14ac:dyDescent="0.3">
      <c r="A297" s="3"/>
      <c r="B297" s="3" t="s">
        <v>296</v>
      </c>
      <c r="C297" s="5">
        <v>9.1999999999999993</v>
      </c>
      <c r="D297" s="25">
        <v>26</v>
      </c>
      <c r="E297" s="76">
        <v>26</v>
      </c>
      <c r="F297" s="23">
        <f t="shared" si="39"/>
        <v>2.8260869565217392</v>
      </c>
      <c r="G297" s="8">
        <v>1</v>
      </c>
      <c r="H297" s="85">
        <v>3.8461538461538464E-2</v>
      </c>
      <c r="I297" s="5"/>
      <c r="J297" s="76"/>
      <c r="K297" s="76"/>
      <c r="L297" s="5"/>
      <c r="M297" s="5"/>
      <c r="N297" s="76">
        <v>0</v>
      </c>
      <c r="O297" s="76">
        <v>0</v>
      </c>
      <c r="P297" s="76">
        <v>0</v>
      </c>
      <c r="Q297" s="76">
        <v>0</v>
      </c>
      <c r="R297" s="76">
        <v>0</v>
      </c>
      <c r="S297" s="85">
        <f t="shared" si="41"/>
        <v>0</v>
      </c>
      <c r="T297" s="5">
        <v>1</v>
      </c>
      <c r="U297" s="94" t="s">
        <v>160</v>
      </c>
      <c r="V297" s="5">
        <v>1</v>
      </c>
      <c r="W297" s="85">
        <f t="shared" si="40"/>
        <v>3.8461538461538464E-2</v>
      </c>
      <c r="X297" s="5"/>
      <c r="Y297" s="76"/>
      <c r="Z297" s="76"/>
      <c r="AA297" s="76"/>
      <c r="AB297" s="76"/>
      <c r="AC297" s="59"/>
      <c r="AJ297" s="13"/>
    </row>
    <row r="298" spans="1:36" ht="24.75" customHeight="1" x14ac:dyDescent="0.3">
      <c r="A298" s="3">
        <v>7</v>
      </c>
      <c r="B298" s="3" t="s">
        <v>137</v>
      </c>
      <c r="C298" s="5"/>
      <c r="D298" s="25"/>
      <c r="E298" s="76"/>
      <c r="F298" s="23"/>
      <c r="G298" s="8"/>
      <c r="H298" s="85"/>
      <c r="I298" s="5"/>
      <c r="J298" s="76"/>
      <c r="K298" s="76"/>
      <c r="L298" s="5"/>
      <c r="M298" s="5"/>
      <c r="N298" s="76"/>
      <c r="O298" s="76"/>
      <c r="P298" s="76"/>
      <c r="Q298" s="76"/>
      <c r="R298" s="76"/>
      <c r="S298" s="85"/>
      <c r="T298" s="5"/>
      <c r="U298" s="94"/>
      <c r="V298" s="5"/>
      <c r="W298" s="85"/>
      <c r="X298" s="5"/>
      <c r="Y298" s="76"/>
      <c r="Z298" s="76"/>
      <c r="AA298" s="76"/>
      <c r="AB298" s="76"/>
      <c r="AC298" s="59"/>
      <c r="AJ298" s="13"/>
    </row>
    <row r="299" spans="1:36" ht="24.75" customHeight="1" x14ac:dyDescent="0.3">
      <c r="A299" s="3"/>
      <c r="B299" s="3" t="s">
        <v>240</v>
      </c>
      <c r="C299" s="5">
        <v>63.37</v>
      </c>
      <c r="D299" s="25">
        <v>22</v>
      </c>
      <c r="E299" s="76">
        <v>22</v>
      </c>
      <c r="F299" s="23">
        <f t="shared" si="39"/>
        <v>0.34716742938298883</v>
      </c>
      <c r="G299" s="8">
        <v>0</v>
      </c>
      <c r="H299" s="85">
        <v>0</v>
      </c>
      <c r="I299" s="5"/>
      <c r="J299" s="76"/>
      <c r="K299" s="76"/>
      <c r="L299" s="5"/>
      <c r="M299" s="5"/>
      <c r="N299" s="76">
        <v>0</v>
      </c>
      <c r="O299" s="76">
        <v>0</v>
      </c>
      <c r="P299" s="76">
        <v>0</v>
      </c>
      <c r="Q299" s="76">
        <v>0</v>
      </c>
      <c r="R299" s="76">
        <v>0</v>
      </c>
      <c r="S299" s="85">
        <v>0</v>
      </c>
      <c r="T299" s="5">
        <v>0</v>
      </c>
      <c r="U299" s="94" t="s">
        <v>159</v>
      </c>
      <c r="V299" s="5">
        <v>0</v>
      </c>
      <c r="W299" s="85">
        <f t="shared" si="40"/>
        <v>0</v>
      </c>
      <c r="X299" s="5"/>
      <c r="Y299" s="76"/>
      <c r="Z299" s="76"/>
      <c r="AA299" s="76"/>
      <c r="AB299" s="76"/>
      <c r="AC299" s="59"/>
      <c r="AJ299" s="13"/>
    </row>
    <row r="300" spans="1:36" s="10" customFormat="1" ht="24.75" customHeight="1" x14ac:dyDescent="0.3">
      <c r="A300" s="3"/>
      <c r="B300" s="3" t="s">
        <v>297</v>
      </c>
      <c r="C300" s="5">
        <v>206.4</v>
      </c>
      <c r="D300" s="25">
        <v>193</v>
      </c>
      <c r="E300" s="76">
        <v>193</v>
      </c>
      <c r="F300" s="23">
        <f t="shared" si="39"/>
        <v>0.93507751937984496</v>
      </c>
      <c r="G300" s="8">
        <v>5</v>
      </c>
      <c r="H300" s="85">
        <v>2.5906735751295335E-2</v>
      </c>
      <c r="I300" s="5"/>
      <c r="J300" s="76"/>
      <c r="K300" s="76"/>
      <c r="L300" s="5"/>
      <c r="M300" s="5"/>
      <c r="N300" s="76">
        <v>1</v>
      </c>
      <c r="O300" s="76">
        <v>0</v>
      </c>
      <c r="P300" s="76">
        <v>0</v>
      </c>
      <c r="Q300" s="76">
        <v>1</v>
      </c>
      <c r="R300" s="76">
        <v>0</v>
      </c>
      <c r="S300" s="85">
        <f t="shared" si="41"/>
        <v>0.2</v>
      </c>
      <c r="T300" s="5">
        <v>5</v>
      </c>
      <c r="U300" s="94" t="s">
        <v>159</v>
      </c>
      <c r="V300" s="5">
        <v>5</v>
      </c>
      <c r="W300" s="85">
        <f t="shared" si="40"/>
        <v>2.5906735751295335E-2</v>
      </c>
      <c r="X300" s="5"/>
      <c r="Y300" s="76"/>
      <c r="Z300" s="76"/>
      <c r="AA300" s="76"/>
      <c r="AB300" s="76"/>
      <c r="AC300" s="59"/>
      <c r="AJ300" s="13"/>
    </row>
    <row r="301" spans="1:36" s="10" customFormat="1" ht="25.5" customHeight="1" x14ac:dyDescent="0.3">
      <c r="A301" s="3"/>
      <c r="B301" s="3" t="s">
        <v>298</v>
      </c>
      <c r="C301" s="5">
        <v>976.5</v>
      </c>
      <c r="D301" s="25">
        <v>1412</v>
      </c>
      <c r="E301" s="76">
        <v>1412</v>
      </c>
      <c r="F301" s="23">
        <f t="shared" si="39"/>
        <v>1.4459805427547363</v>
      </c>
      <c r="G301" s="8">
        <v>70</v>
      </c>
      <c r="H301" s="85">
        <v>4.9575070821529746E-2</v>
      </c>
      <c r="I301" s="5"/>
      <c r="J301" s="76"/>
      <c r="K301" s="76"/>
      <c r="L301" s="5"/>
      <c r="M301" s="5"/>
      <c r="N301" s="76">
        <v>15</v>
      </c>
      <c r="O301" s="76">
        <v>0</v>
      </c>
      <c r="P301" s="76">
        <v>0</v>
      </c>
      <c r="Q301" s="76">
        <v>11</v>
      </c>
      <c r="R301" s="76">
        <v>4</v>
      </c>
      <c r="S301" s="85">
        <f t="shared" si="41"/>
        <v>0.21428571428571427</v>
      </c>
      <c r="T301" s="5">
        <v>70</v>
      </c>
      <c r="U301" s="94" t="s">
        <v>161</v>
      </c>
      <c r="V301" s="5">
        <v>70</v>
      </c>
      <c r="W301" s="85">
        <f t="shared" si="40"/>
        <v>4.9575070821529746E-2</v>
      </c>
      <c r="X301" s="5"/>
      <c r="Y301" s="76"/>
      <c r="Z301" s="76"/>
      <c r="AA301" s="76"/>
      <c r="AB301" s="76"/>
      <c r="AC301" s="59"/>
      <c r="AJ301" s="13"/>
    </row>
    <row r="302" spans="1:36" s="10" customFormat="1" ht="25.5" customHeight="1" x14ac:dyDescent="0.3">
      <c r="A302" s="3">
        <v>8</v>
      </c>
      <c r="B302" s="3" t="s">
        <v>138</v>
      </c>
      <c r="C302" s="5">
        <v>31.65</v>
      </c>
      <c r="D302" s="25">
        <v>20</v>
      </c>
      <c r="E302" s="76">
        <v>20</v>
      </c>
      <c r="F302" s="23">
        <f t="shared" si="39"/>
        <v>0.63191153238546605</v>
      </c>
      <c r="G302" s="8">
        <v>0</v>
      </c>
      <c r="H302" s="85">
        <v>0</v>
      </c>
      <c r="I302" s="5"/>
      <c r="J302" s="76"/>
      <c r="K302" s="76"/>
      <c r="L302" s="76"/>
      <c r="M302" s="76"/>
      <c r="N302" s="76">
        <v>0</v>
      </c>
      <c r="O302" s="76">
        <v>0</v>
      </c>
      <c r="P302" s="76">
        <v>0</v>
      </c>
      <c r="Q302" s="76">
        <v>0</v>
      </c>
      <c r="R302" s="76">
        <v>0</v>
      </c>
      <c r="S302" s="85">
        <v>0</v>
      </c>
      <c r="T302" s="5">
        <v>0</v>
      </c>
      <c r="U302" s="94" t="s">
        <v>159</v>
      </c>
      <c r="V302" s="5">
        <v>0</v>
      </c>
      <c r="W302" s="85">
        <f t="shared" si="40"/>
        <v>0</v>
      </c>
      <c r="X302" s="5"/>
      <c r="Y302" s="76"/>
      <c r="Z302" s="76"/>
      <c r="AA302" s="76"/>
      <c r="AB302" s="76"/>
      <c r="AC302" s="59"/>
      <c r="AJ302" s="13"/>
    </row>
    <row r="303" spans="1:36" s="10" customFormat="1" ht="24.75" customHeight="1" x14ac:dyDescent="0.3">
      <c r="A303" s="3">
        <v>9</v>
      </c>
      <c r="B303" s="3" t="s">
        <v>139</v>
      </c>
      <c r="C303" s="5"/>
      <c r="D303" s="25"/>
      <c r="E303" s="76"/>
      <c r="F303" s="23"/>
      <c r="G303" s="8"/>
      <c r="H303" s="85"/>
      <c r="I303" s="5"/>
      <c r="J303" s="76"/>
      <c r="K303" s="76"/>
      <c r="L303" s="5"/>
      <c r="M303" s="5"/>
      <c r="N303" s="76"/>
      <c r="O303" s="76"/>
      <c r="P303" s="76"/>
      <c r="Q303" s="76"/>
      <c r="R303" s="76"/>
      <c r="S303" s="85"/>
      <c r="T303" s="5"/>
      <c r="U303" s="94"/>
      <c r="V303" s="5"/>
      <c r="W303" s="85"/>
      <c r="X303" s="5"/>
      <c r="Y303" s="76"/>
      <c r="Z303" s="76"/>
      <c r="AA303" s="76"/>
      <c r="AB303" s="76"/>
      <c r="AC303" s="59"/>
      <c r="AJ303" s="13"/>
    </row>
    <row r="304" spans="1:36" s="10" customFormat="1" ht="24.75" customHeight="1" x14ac:dyDescent="0.3">
      <c r="A304" s="3"/>
      <c r="B304" s="3" t="s">
        <v>299</v>
      </c>
      <c r="C304" s="5">
        <v>238.47</v>
      </c>
      <c r="D304" s="25">
        <v>309</v>
      </c>
      <c r="E304" s="76">
        <v>309</v>
      </c>
      <c r="F304" s="23">
        <f t="shared" si="39"/>
        <v>1.2957604730154737</v>
      </c>
      <c r="G304" s="8">
        <v>15</v>
      </c>
      <c r="H304" s="85">
        <v>4.8543689320388349E-2</v>
      </c>
      <c r="I304" s="5"/>
      <c r="J304" s="76"/>
      <c r="K304" s="76"/>
      <c r="L304" s="5"/>
      <c r="M304" s="5"/>
      <c r="N304" s="76">
        <v>3</v>
      </c>
      <c r="O304" s="76">
        <v>0</v>
      </c>
      <c r="P304" s="76">
        <v>0</v>
      </c>
      <c r="Q304" s="76">
        <v>3</v>
      </c>
      <c r="R304" s="76">
        <v>0</v>
      </c>
      <c r="S304" s="85">
        <f t="shared" si="41"/>
        <v>0.2</v>
      </c>
      <c r="T304" s="5">
        <v>15</v>
      </c>
      <c r="U304" s="94" t="s">
        <v>161</v>
      </c>
      <c r="V304" s="5">
        <v>15</v>
      </c>
      <c r="W304" s="85">
        <f t="shared" si="40"/>
        <v>4.8543689320388349E-2</v>
      </c>
      <c r="X304" s="5"/>
      <c r="Y304" s="76"/>
      <c r="Z304" s="76"/>
      <c r="AA304" s="76"/>
      <c r="AB304" s="76"/>
      <c r="AC304" s="59"/>
      <c r="AJ304" s="13"/>
    </row>
    <row r="305" spans="1:36" s="10" customFormat="1" ht="28.5" customHeight="1" x14ac:dyDescent="0.3">
      <c r="A305" s="3"/>
      <c r="B305" s="3" t="s">
        <v>295</v>
      </c>
      <c r="C305" s="5">
        <v>49.5</v>
      </c>
      <c r="D305" s="25">
        <v>52</v>
      </c>
      <c r="E305" s="76">
        <v>52</v>
      </c>
      <c r="F305" s="23">
        <f t="shared" si="39"/>
        <v>1.0505050505050506</v>
      </c>
      <c r="G305" s="8">
        <v>2</v>
      </c>
      <c r="H305" s="85">
        <v>3.8461538461538464E-2</v>
      </c>
      <c r="I305" s="5"/>
      <c r="J305" s="76"/>
      <c r="K305" s="76"/>
      <c r="L305" s="5"/>
      <c r="M305" s="5"/>
      <c r="N305" s="76">
        <v>0</v>
      </c>
      <c r="O305" s="76">
        <v>0</v>
      </c>
      <c r="P305" s="76">
        <v>0</v>
      </c>
      <c r="Q305" s="76">
        <v>0</v>
      </c>
      <c r="R305" s="76">
        <v>0</v>
      </c>
      <c r="S305" s="85">
        <f t="shared" si="41"/>
        <v>0</v>
      </c>
      <c r="T305" s="5">
        <v>2</v>
      </c>
      <c r="U305" s="94" t="s">
        <v>161</v>
      </c>
      <c r="V305" s="5">
        <v>2</v>
      </c>
      <c r="W305" s="85">
        <f t="shared" si="40"/>
        <v>3.8461538461538464E-2</v>
      </c>
      <c r="X305" s="5"/>
      <c r="Y305" s="76"/>
      <c r="Z305" s="76"/>
      <c r="AA305" s="76"/>
      <c r="AB305" s="76"/>
      <c r="AC305" s="59"/>
      <c r="AJ305" s="13"/>
    </row>
    <row r="306" spans="1:36" s="10" customFormat="1" ht="26.25" customHeight="1" x14ac:dyDescent="0.3">
      <c r="A306" s="3"/>
      <c r="B306" s="3" t="s">
        <v>300</v>
      </c>
      <c r="C306" s="5">
        <v>95.7</v>
      </c>
      <c r="D306" s="25">
        <v>143</v>
      </c>
      <c r="E306" s="76">
        <v>143</v>
      </c>
      <c r="F306" s="23">
        <f t="shared" si="39"/>
        <v>1.4942528735632183</v>
      </c>
      <c r="G306" s="8">
        <v>7</v>
      </c>
      <c r="H306" s="85">
        <v>4.8951048951048952E-2</v>
      </c>
      <c r="I306" s="5"/>
      <c r="J306" s="76"/>
      <c r="K306" s="76"/>
      <c r="L306" s="5"/>
      <c r="M306" s="5"/>
      <c r="N306" s="76">
        <v>0</v>
      </c>
      <c r="O306" s="76">
        <v>0</v>
      </c>
      <c r="P306" s="76">
        <v>0</v>
      </c>
      <c r="Q306" s="76">
        <v>0</v>
      </c>
      <c r="R306" s="76">
        <v>0</v>
      </c>
      <c r="S306" s="85">
        <f t="shared" si="41"/>
        <v>0</v>
      </c>
      <c r="T306" s="5">
        <v>7</v>
      </c>
      <c r="U306" s="94" t="s">
        <v>161</v>
      </c>
      <c r="V306" s="5">
        <v>7</v>
      </c>
      <c r="W306" s="85">
        <f t="shared" si="40"/>
        <v>4.8951048951048952E-2</v>
      </c>
      <c r="X306" s="5"/>
      <c r="Y306" s="76"/>
      <c r="Z306" s="76"/>
      <c r="AA306" s="76"/>
      <c r="AB306" s="76"/>
      <c r="AC306" s="59"/>
      <c r="AJ306" s="13"/>
    </row>
    <row r="307" spans="1:36" s="10" customFormat="1" ht="28.5" customHeight="1" x14ac:dyDescent="0.3">
      <c r="A307" s="3"/>
      <c r="B307" s="3" t="s">
        <v>301</v>
      </c>
      <c r="C307" s="5">
        <v>151.19999999999999</v>
      </c>
      <c r="D307" s="25">
        <v>98</v>
      </c>
      <c r="E307" s="76">
        <v>98</v>
      </c>
      <c r="F307" s="23">
        <f t="shared" si="39"/>
        <v>0.64814814814814825</v>
      </c>
      <c r="G307" s="8">
        <v>2</v>
      </c>
      <c r="H307" s="85">
        <v>2.0408163265306121E-2</v>
      </c>
      <c r="I307" s="5"/>
      <c r="J307" s="76"/>
      <c r="K307" s="76"/>
      <c r="L307" s="5"/>
      <c r="M307" s="5"/>
      <c r="N307" s="76">
        <v>0</v>
      </c>
      <c r="O307" s="76">
        <v>0</v>
      </c>
      <c r="P307" s="76">
        <v>0</v>
      </c>
      <c r="Q307" s="76">
        <v>0</v>
      </c>
      <c r="R307" s="76">
        <v>0</v>
      </c>
      <c r="S307" s="85">
        <f t="shared" si="41"/>
        <v>0</v>
      </c>
      <c r="T307" s="5">
        <v>2</v>
      </c>
      <c r="U307" s="94" t="s">
        <v>159</v>
      </c>
      <c r="V307" s="5">
        <v>2</v>
      </c>
      <c r="W307" s="85">
        <f t="shared" si="40"/>
        <v>2.0408163265306121E-2</v>
      </c>
      <c r="X307" s="5"/>
      <c r="Y307" s="76"/>
      <c r="Z307" s="76"/>
      <c r="AA307" s="76"/>
      <c r="AB307" s="76"/>
      <c r="AC307" s="59"/>
      <c r="AJ307" s="13"/>
    </row>
    <row r="308" spans="1:36" s="10" customFormat="1" ht="44.25" customHeight="1" x14ac:dyDescent="0.3">
      <c r="A308" s="3">
        <v>10</v>
      </c>
      <c r="B308" s="3" t="s">
        <v>140</v>
      </c>
      <c r="C308" s="5">
        <v>38.04</v>
      </c>
      <c r="D308" s="25">
        <v>35</v>
      </c>
      <c r="E308" s="76">
        <v>35</v>
      </c>
      <c r="F308" s="23">
        <f t="shared" si="39"/>
        <v>0.92008412197686651</v>
      </c>
      <c r="G308" s="8">
        <v>1</v>
      </c>
      <c r="H308" s="85">
        <v>2.8571428571428571E-2</v>
      </c>
      <c r="I308" s="5"/>
      <c r="J308" s="76"/>
      <c r="K308" s="76"/>
      <c r="L308" s="5"/>
      <c r="M308" s="5"/>
      <c r="N308" s="76">
        <v>0</v>
      </c>
      <c r="O308" s="76">
        <v>0</v>
      </c>
      <c r="P308" s="76">
        <v>0</v>
      </c>
      <c r="Q308" s="76">
        <v>0</v>
      </c>
      <c r="R308" s="76">
        <v>0</v>
      </c>
      <c r="S308" s="85">
        <f t="shared" si="41"/>
        <v>0</v>
      </c>
      <c r="T308" s="5">
        <v>1</v>
      </c>
      <c r="U308" s="94" t="s">
        <v>159</v>
      </c>
      <c r="V308" s="5">
        <v>1</v>
      </c>
      <c r="W308" s="85">
        <f t="shared" si="40"/>
        <v>2.8571428571428571E-2</v>
      </c>
      <c r="X308" s="5"/>
      <c r="Y308" s="76"/>
      <c r="Z308" s="76"/>
      <c r="AA308" s="76"/>
      <c r="AB308" s="76"/>
      <c r="AC308" s="59"/>
      <c r="AJ308" s="13"/>
    </row>
    <row r="309" spans="1:36" ht="23.25" customHeight="1" x14ac:dyDescent="0.3">
      <c r="A309" s="3">
        <v>11</v>
      </c>
      <c r="B309" s="3" t="s">
        <v>203</v>
      </c>
      <c r="C309" s="5">
        <v>156.69999999999999</v>
      </c>
      <c r="D309" s="25">
        <v>140</v>
      </c>
      <c r="E309" s="76">
        <v>140</v>
      </c>
      <c r="F309" s="23">
        <f t="shared" si="39"/>
        <v>0.89342693044033195</v>
      </c>
      <c r="G309" s="8">
        <v>4</v>
      </c>
      <c r="H309" s="85">
        <v>2.8571428571428571E-2</v>
      </c>
      <c r="I309" s="5">
        <v>2</v>
      </c>
      <c r="J309" s="76">
        <v>0</v>
      </c>
      <c r="K309" s="76">
        <v>0</v>
      </c>
      <c r="L309" s="76">
        <v>0</v>
      </c>
      <c r="M309" s="76">
        <v>1</v>
      </c>
      <c r="N309" s="76">
        <v>0</v>
      </c>
      <c r="O309" s="76">
        <v>0</v>
      </c>
      <c r="P309" s="76">
        <v>0</v>
      </c>
      <c r="Q309" s="76">
        <v>0</v>
      </c>
      <c r="R309" s="76">
        <v>0</v>
      </c>
      <c r="S309" s="85">
        <f t="shared" si="41"/>
        <v>0</v>
      </c>
      <c r="T309" s="5">
        <v>4</v>
      </c>
      <c r="U309" s="94" t="s">
        <v>159</v>
      </c>
      <c r="V309" s="5">
        <v>4</v>
      </c>
      <c r="W309" s="85">
        <f t="shared" si="40"/>
        <v>2.8571428571428571E-2</v>
      </c>
      <c r="X309" s="5">
        <v>2</v>
      </c>
      <c r="Y309" s="76">
        <v>0</v>
      </c>
      <c r="Z309" s="76">
        <v>0</v>
      </c>
      <c r="AA309" s="76">
        <v>3</v>
      </c>
      <c r="AB309" s="76">
        <v>1</v>
      </c>
      <c r="AC309" s="59"/>
      <c r="AJ309" s="13"/>
    </row>
    <row r="310" spans="1:36" ht="23.25" customHeight="1" x14ac:dyDescent="0.3">
      <c r="A310" s="3">
        <v>12</v>
      </c>
      <c r="B310" s="3" t="s">
        <v>204</v>
      </c>
      <c r="C310" s="5">
        <v>17.29</v>
      </c>
      <c r="D310" s="25">
        <v>0</v>
      </c>
      <c r="E310" s="25">
        <v>0</v>
      </c>
      <c r="F310" s="25">
        <v>0</v>
      </c>
      <c r="G310" s="25">
        <v>0</v>
      </c>
      <c r="H310" s="85">
        <v>0</v>
      </c>
      <c r="I310" s="25">
        <v>0</v>
      </c>
      <c r="J310" s="25">
        <v>0</v>
      </c>
      <c r="K310" s="25">
        <v>0</v>
      </c>
      <c r="L310" s="25">
        <v>0</v>
      </c>
      <c r="M310" s="25">
        <v>0</v>
      </c>
      <c r="N310" s="25">
        <v>0</v>
      </c>
      <c r="O310" s="25">
        <v>0</v>
      </c>
      <c r="P310" s="25">
        <v>0</v>
      </c>
      <c r="Q310" s="25">
        <v>0</v>
      </c>
      <c r="R310" s="25">
        <v>0</v>
      </c>
      <c r="S310" s="85">
        <v>0</v>
      </c>
      <c r="T310" s="25">
        <v>0</v>
      </c>
      <c r="U310" s="25">
        <v>0</v>
      </c>
      <c r="V310" s="25">
        <v>0</v>
      </c>
      <c r="W310" s="85">
        <v>0</v>
      </c>
      <c r="X310" s="25">
        <v>0</v>
      </c>
      <c r="Y310" s="25">
        <v>0</v>
      </c>
      <c r="Z310" s="25">
        <v>0</v>
      </c>
      <c r="AA310" s="25">
        <v>0</v>
      </c>
      <c r="AB310" s="25">
        <v>0</v>
      </c>
      <c r="AC310" s="59"/>
      <c r="AJ310" s="13"/>
    </row>
    <row r="311" spans="1:36" ht="93" customHeight="1" x14ac:dyDescent="0.3">
      <c r="A311" s="26">
        <v>13</v>
      </c>
      <c r="B311" s="3" t="s">
        <v>153</v>
      </c>
      <c r="C311" s="5"/>
      <c r="D311" s="25"/>
      <c r="E311" s="76"/>
      <c r="F311" s="23"/>
      <c r="G311" s="8"/>
      <c r="H311" s="89"/>
      <c r="I311" s="5"/>
      <c r="J311" s="76"/>
      <c r="K311" s="76"/>
      <c r="L311" s="76"/>
      <c r="M311" s="76"/>
      <c r="N311" s="76"/>
      <c r="O311" s="76"/>
      <c r="P311" s="76"/>
      <c r="Q311" s="76"/>
      <c r="R311" s="76"/>
      <c r="S311" s="85"/>
      <c r="T311" s="5"/>
      <c r="U311" s="94"/>
      <c r="V311" s="5"/>
      <c r="W311" s="85"/>
      <c r="X311" s="5"/>
      <c r="Y311" s="76"/>
      <c r="Z311" s="76"/>
      <c r="AA311" s="76"/>
      <c r="AB311" s="76"/>
      <c r="AC311" s="59"/>
      <c r="AJ311" s="13"/>
    </row>
    <row r="312" spans="1:36" s="33" customFormat="1" ht="28.5" customHeight="1" x14ac:dyDescent="0.25">
      <c r="A312" s="117" t="s">
        <v>141</v>
      </c>
      <c r="B312" s="117"/>
      <c r="C312" s="38">
        <f>SUM(C309,C308,C307,C306,C305,C304,C302,C301,C300,C299,C297,C296,C295,C294,C292,C290,C289,C288,C287,C285,C282)</f>
        <v>2452.58</v>
      </c>
      <c r="D312" s="31">
        <v>2990</v>
      </c>
      <c r="E312" s="31">
        <f>SUM(E282:E311)</f>
        <v>2990</v>
      </c>
      <c r="F312" s="68">
        <f t="shared" ref="F312:F313" si="43">E312/C312</f>
        <v>1.2191243506837697</v>
      </c>
      <c r="G312" s="31">
        <f>SUM(G282:G309)</f>
        <v>132</v>
      </c>
      <c r="H312" s="88">
        <v>4.4147157190635451E-2</v>
      </c>
      <c r="I312" s="31">
        <f>SUM(I282:I309)</f>
        <v>7</v>
      </c>
      <c r="J312" s="31">
        <f>SUM(J282:J309)</f>
        <v>0</v>
      </c>
      <c r="K312" s="31">
        <f>SUM(K282:K309)</f>
        <v>0</v>
      </c>
      <c r="L312" s="31">
        <f>SUM(L282:L309)</f>
        <v>0</v>
      </c>
      <c r="M312" s="31">
        <f>SUM(M282:M309)</f>
        <v>1</v>
      </c>
      <c r="N312" s="31">
        <f>SUM(N282:N311)</f>
        <v>22</v>
      </c>
      <c r="O312" s="31">
        <f>SUM(O282:O311)</f>
        <v>0</v>
      </c>
      <c r="P312" s="31">
        <f>SUM(P282:P311)</f>
        <v>0</v>
      </c>
      <c r="Q312" s="31">
        <f>SUM(Q282:Q311)</f>
        <v>18</v>
      </c>
      <c r="R312" s="31">
        <f>SUM(R282:R311)</f>
        <v>4</v>
      </c>
      <c r="S312" s="85">
        <f t="shared" si="41"/>
        <v>0.16666666666666666</v>
      </c>
      <c r="T312" s="31">
        <f>SUM(T282:T311)</f>
        <v>133</v>
      </c>
      <c r="U312" s="95">
        <f>T312/E312</f>
        <v>4.4481605351170565E-2</v>
      </c>
      <c r="V312" s="31">
        <f>SUM(V282:V311)</f>
        <v>132</v>
      </c>
      <c r="W312" s="88">
        <f t="shared" si="40"/>
        <v>4.4147157190635451E-2</v>
      </c>
      <c r="X312" s="31">
        <f>SUM(X282:X311)</f>
        <v>7</v>
      </c>
      <c r="Y312" s="31">
        <f>SUM(Y282:Y311)</f>
        <v>0</v>
      </c>
      <c r="Z312" s="31">
        <f>SUM(Z282:Z311)</f>
        <v>0</v>
      </c>
      <c r="AA312" s="31">
        <f>SUM(AA282:AA311)</f>
        <v>5</v>
      </c>
      <c r="AB312" s="31">
        <f>SUM(AB282:AB311)</f>
        <v>2</v>
      </c>
      <c r="AC312" s="61"/>
      <c r="AJ312" s="34"/>
    </row>
    <row r="313" spans="1:36" s="33" customFormat="1" ht="15.75" x14ac:dyDescent="0.25">
      <c r="A313" s="117" t="s">
        <v>142</v>
      </c>
      <c r="B313" s="117"/>
      <c r="C313" s="38">
        <f>C22+C27+C45+C76+C82+C93+C130+C155+C161+C189+C203+C216+C254+C280+C312</f>
        <v>39236.280000000006</v>
      </c>
      <c r="D313" s="31">
        <v>37218</v>
      </c>
      <c r="E313" s="32">
        <f>E22+E27+E45+E76+E82+E93+E130+E155+E161+E189+E203+E216+E254+E280+E312</f>
        <v>37218</v>
      </c>
      <c r="F313" s="68">
        <f t="shared" si="43"/>
        <v>0.94856087274328749</v>
      </c>
      <c r="G313" s="32">
        <v>1694</v>
      </c>
      <c r="H313" s="88">
        <v>4.5515610725992799E-2</v>
      </c>
      <c r="I313" s="32">
        <v>85</v>
      </c>
      <c r="J313" s="32">
        <f t="shared" ref="J313:R313" si="44">J22+J27+J45+J76+J82+J93+J130+J155+J161+J189+J203+J216+J254+J280+J312</f>
        <v>3</v>
      </c>
      <c r="K313" s="32">
        <f t="shared" si="44"/>
        <v>3</v>
      </c>
      <c r="L313" s="32">
        <f t="shared" si="44"/>
        <v>9</v>
      </c>
      <c r="M313" s="32">
        <f t="shared" si="44"/>
        <v>5</v>
      </c>
      <c r="N313" s="32">
        <f t="shared" si="44"/>
        <v>413</v>
      </c>
      <c r="O313" s="32">
        <f t="shared" si="44"/>
        <v>11</v>
      </c>
      <c r="P313" s="32">
        <f t="shared" si="44"/>
        <v>0</v>
      </c>
      <c r="Q313" s="32">
        <f t="shared" si="44"/>
        <v>333</v>
      </c>
      <c r="R313" s="32">
        <f t="shared" si="44"/>
        <v>69</v>
      </c>
      <c r="S313" s="88">
        <f t="shared" si="41"/>
        <v>0.24380165289256198</v>
      </c>
      <c r="T313" s="32">
        <f>T22+T27+T45+T76+T82+T93+T130+T155+T161+T189+T203+T216+T254+T280+T312</f>
        <v>2112</v>
      </c>
      <c r="U313" s="95">
        <f>T313/E313</f>
        <v>5.6746735450588427E-2</v>
      </c>
      <c r="V313" s="32">
        <f>V22+V27+V45+V76+V82+V93+V130+V155+V161+V189+V203+V216+V254+V280+V312</f>
        <v>1694</v>
      </c>
      <c r="W313" s="88">
        <f t="shared" si="40"/>
        <v>4.5515610725992799E-2</v>
      </c>
      <c r="X313" s="32">
        <f>X22+X27+X45+X76+X82+X93+X130+X155+X161+X189+X203+X216+X254+X280+X312</f>
        <v>70</v>
      </c>
      <c r="Y313" s="32">
        <f>Y22+Y27+Y45+Y76+Y82+Y93+Y130+Y155+Y161+Y189+Y203+Y216+Y254+Y280+Y312</f>
        <v>0</v>
      </c>
      <c r="Z313" s="32">
        <f>Z22+Z27+Z45+Z76+Z82+Z93+Z130+Z155+Z161+Z189+Z203+Z216+Z254+Z280+Z312</f>
        <v>1</v>
      </c>
      <c r="AA313" s="32">
        <f>AA22+AA27+AA45+AA76+AA82+AA93+AA130+AA155+AA161+AA189+AA203+AA216+AA254+AA280+AA312</f>
        <v>39</v>
      </c>
      <c r="AB313" s="32">
        <f>AB22+AB27+AB45+AB76+AB82+AB93+AB130+AB155+AB161+AB189+AB203+AB216+AB254+AB280+AB312</f>
        <v>18</v>
      </c>
      <c r="AC313" s="61"/>
      <c r="AJ313" s="34"/>
    </row>
    <row r="314" spans="1:36" s="33" customFormat="1" ht="15.75" x14ac:dyDescent="0.25">
      <c r="A314" s="42"/>
      <c r="B314" s="42"/>
      <c r="C314" s="43"/>
      <c r="D314" s="43"/>
      <c r="E314" s="43"/>
      <c r="F314" s="45"/>
      <c r="G314" s="44"/>
      <c r="H314" s="77"/>
      <c r="I314" s="43"/>
      <c r="J314" s="43"/>
      <c r="K314" s="43"/>
      <c r="L314" s="43"/>
      <c r="M314" s="62"/>
      <c r="N314" s="43"/>
      <c r="O314" s="43"/>
      <c r="P314" s="43"/>
      <c r="Q314" s="43"/>
      <c r="R314" s="43"/>
      <c r="S314" s="71"/>
      <c r="T314" s="43"/>
      <c r="U314" s="96"/>
      <c r="V314" s="43"/>
      <c r="W314" s="77"/>
      <c r="X314" s="43"/>
      <c r="Y314" s="43"/>
      <c r="Z314" s="43"/>
      <c r="AA314" s="43"/>
      <c r="AB314" s="43"/>
      <c r="AC314" s="61"/>
      <c r="AJ314" s="34"/>
    </row>
    <row r="315" spans="1:36" s="33" customFormat="1" ht="15.75" x14ac:dyDescent="0.25">
      <c r="A315" s="42"/>
      <c r="B315" s="42"/>
      <c r="C315" s="43"/>
      <c r="D315" s="43"/>
      <c r="E315" s="43"/>
      <c r="F315" s="45"/>
      <c r="G315" s="44"/>
      <c r="H315" s="77"/>
      <c r="I315" s="43"/>
      <c r="J315" s="43"/>
      <c r="K315" s="43"/>
      <c r="L315" s="43"/>
      <c r="M315" s="62"/>
      <c r="N315" s="43"/>
      <c r="O315" s="43"/>
      <c r="P315" s="43"/>
      <c r="Q315" s="43"/>
      <c r="R315" s="43"/>
      <c r="S315" s="71"/>
      <c r="T315" s="43"/>
      <c r="U315" s="96"/>
      <c r="V315" s="43"/>
      <c r="W315" s="77"/>
      <c r="X315" s="43"/>
      <c r="Y315" s="43"/>
      <c r="Z315" s="43"/>
      <c r="AA315" s="43"/>
      <c r="AB315" s="43"/>
      <c r="AC315" s="61"/>
      <c r="AJ315" s="34"/>
    </row>
    <row r="316" spans="1:36" s="105" customFormat="1" ht="30.75" customHeight="1" x14ac:dyDescent="0.3">
      <c r="A316" s="99"/>
      <c r="B316" s="115" t="s">
        <v>169</v>
      </c>
      <c r="C316" s="115"/>
      <c r="D316" s="115"/>
      <c r="E316" s="115"/>
      <c r="F316" s="115"/>
      <c r="G316" s="115"/>
      <c r="H316" s="100"/>
      <c r="I316" s="101"/>
      <c r="J316" s="101"/>
      <c r="K316" s="101"/>
      <c r="L316" s="101"/>
      <c r="M316" s="102"/>
      <c r="N316" s="101"/>
      <c r="O316" s="101"/>
      <c r="P316" s="101"/>
      <c r="Q316" s="101"/>
      <c r="R316" s="101"/>
      <c r="S316" s="103"/>
      <c r="T316" s="101"/>
      <c r="U316" s="107" t="s">
        <v>170</v>
      </c>
      <c r="V316" s="107"/>
      <c r="W316" s="107"/>
      <c r="X316" s="101"/>
      <c r="Y316" s="101"/>
      <c r="Z316" s="108"/>
      <c r="AA316" s="107"/>
      <c r="AB316" s="101"/>
      <c r="AC316" s="104"/>
      <c r="AJ316" s="106"/>
    </row>
    <row r="317" spans="1:36" s="1" customFormat="1" ht="15.75" hidden="1" x14ac:dyDescent="0.25">
      <c r="A317" s="46"/>
      <c r="B317" s="115"/>
      <c r="C317" s="115"/>
      <c r="D317" s="115"/>
      <c r="E317" s="115"/>
      <c r="F317" s="115"/>
      <c r="G317" s="115"/>
      <c r="H317" s="78"/>
      <c r="I317" s="47"/>
      <c r="J317" s="47"/>
      <c r="K317" s="47"/>
      <c r="L317" s="47"/>
      <c r="M317" s="63"/>
      <c r="N317" s="47"/>
      <c r="O317" s="47"/>
      <c r="P317" s="47"/>
      <c r="Q317" s="47"/>
      <c r="R317" s="47"/>
      <c r="S317" s="72"/>
      <c r="T317" s="47"/>
      <c r="U317" s="97"/>
      <c r="V317" s="47"/>
      <c r="W317" s="116" t="s">
        <v>154</v>
      </c>
      <c r="X317" s="116"/>
      <c r="Y317" s="116"/>
      <c r="Z317" s="116"/>
      <c r="AA317" s="116"/>
      <c r="AB317" s="116"/>
      <c r="AC317" s="59"/>
      <c r="AJ317" s="48"/>
    </row>
  </sheetData>
  <mergeCells count="74">
    <mergeCell ref="A312:B312"/>
    <mergeCell ref="A313:B313"/>
    <mergeCell ref="A189:B189"/>
    <mergeCell ref="A190:B190"/>
    <mergeCell ref="A204:B204"/>
    <mergeCell ref="A216:B216"/>
    <mergeCell ref="A217:B217"/>
    <mergeCell ref="A254:B254"/>
    <mergeCell ref="A255:B255"/>
    <mergeCell ref="A280:B280"/>
    <mergeCell ref="A281:B281"/>
    <mergeCell ref="A203:B203"/>
    <mergeCell ref="A1:AB1"/>
    <mergeCell ref="A2:AB2"/>
    <mergeCell ref="A3:AB3"/>
    <mergeCell ref="A4:AB4"/>
    <mergeCell ref="A6:A11"/>
    <mergeCell ref="B6:B11"/>
    <mergeCell ref="C6:C11"/>
    <mergeCell ref="D6:E7"/>
    <mergeCell ref="F6:F11"/>
    <mergeCell ref="G6:S6"/>
    <mergeCell ref="D8:D11"/>
    <mergeCell ref="E8:E11"/>
    <mergeCell ref="T6:AB6"/>
    <mergeCell ref="V8:X8"/>
    <mergeCell ref="X9:X11"/>
    <mergeCell ref="G7:M7"/>
    <mergeCell ref="N7:S7"/>
    <mergeCell ref="T7:U7"/>
    <mergeCell ref="V7:AB7"/>
    <mergeCell ref="A13:B13"/>
    <mergeCell ref="A77:B77"/>
    <mergeCell ref="R9:R11"/>
    <mergeCell ref="V9:V11"/>
    <mergeCell ref="W9:W11"/>
    <mergeCell ref="A23:B23"/>
    <mergeCell ref="A27:B27"/>
    <mergeCell ref="A28:B28"/>
    <mergeCell ref="A45:B45"/>
    <mergeCell ref="A46:B46"/>
    <mergeCell ref="A76:B76"/>
    <mergeCell ref="Y8:AB8"/>
    <mergeCell ref="J9:L9"/>
    <mergeCell ref="M9:M11"/>
    <mergeCell ref="G8:G11"/>
    <mergeCell ref="Y9:AA10"/>
    <mergeCell ref="AB9:AB11"/>
    <mergeCell ref="N8:N11"/>
    <mergeCell ref="O9:Q10"/>
    <mergeCell ref="H8:H11"/>
    <mergeCell ref="I8:I11"/>
    <mergeCell ref="J10:L10"/>
    <mergeCell ref="U8:U11"/>
    <mergeCell ref="O8:R8"/>
    <mergeCell ref="S8:S11"/>
    <mergeCell ref="T8:T11"/>
    <mergeCell ref="J8:M8"/>
    <mergeCell ref="U316:W316"/>
    <mergeCell ref="Z316:AA316"/>
    <mergeCell ref="A156:B156"/>
    <mergeCell ref="A161:B161"/>
    <mergeCell ref="A22:B22"/>
    <mergeCell ref="B316:G317"/>
    <mergeCell ref="W317:AB317"/>
    <mergeCell ref="A155:B155"/>
    <mergeCell ref="A162:B162"/>
    <mergeCell ref="A82:B82"/>
    <mergeCell ref="A83:B83"/>
    <mergeCell ref="A93:B93"/>
    <mergeCell ref="A94:B94"/>
    <mergeCell ref="A130:B130"/>
    <mergeCell ref="A131:B131"/>
    <mergeCell ref="A179:A180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rowBreaks count="8" manualBreakCount="8">
    <brk id="33" max="27" man="1"/>
    <brk id="73" max="27" man="1"/>
    <brk id="111" max="27" man="1"/>
    <brk id="151" max="27" man="1"/>
    <brk id="189" max="27" man="1"/>
    <brk id="228" max="27" man="1"/>
    <brk id="271" max="27" man="1"/>
    <brk id="306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Изюбр</vt:lpstr>
      <vt:lpstr>Изюбр!Область_печати</vt:lpstr>
    </vt:vector>
  </TitlesOfParts>
  <Company>Миистерство финансов Хабаровского края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Шилюк Анастасия Александровна</dc:creator>
  <cp:lastModifiedBy>Захурнаева Наталья Николаевна</cp:lastModifiedBy>
  <cp:lastPrinted>2022-06-15T05:12:33Z</cp:lastPrinted>
  <dcterms:created xsi:type="dcterms:W3CDTF">2021-01-12T05:36:13Z</dcterms:created>
  <dcterms:modified xsi:type="dcterms:W3CDTF">2023-02-16T06:47:50Z</dcterms:modified>
</cp:coreProperties>
</file>